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20." sheetId="1" r:id="rId1"/>
  </sheets>
  <definedNames>
    <definedName name="_xlnm.Print_Area" localSheetId="0">'2020.'!$A$1:$M$681</definedName>
    <definedName name="Excel_BuiltIn_Print_Area_1_1">'2020.'!$A$1:$L$681</definedName>
    <definedName name="Excel_BuiltIn__FilterDatabase_1">'2020.'!$A$101:$F$147</definedName>
  </definedNames>
  <calcPr fullCalcOnLoad="1"/>
</workbook>
</file>

<file path=xl/sharedStrings.xml><?xml version="1.0" encoding="utf-8"?>
<sst xmlns="http://schemas.openxmlformats.org/spreadsheetml/2006/main" count="861" uniqueCount="532">
  <si>
    <t>IZVJEŠĆE</t>
  </si>
  <si>
    <t>GODIŠNJE IZVRŠENJE PRORAČUNA OPĆINE SIKIREVCI                                 vremensko razdoblje od 01.01.2020.-31.12.2020.</t>
  </si>
  <si>
    <t>I. OPĆI DIO</t>
  </si>
  <si>
    <t xml:space="preserve">  IZVORNI  PLAN 2020.</t>
  </si>
  <si>
    <t>OSTVARENJE 01.01.-30.06.2020.</t>
  </si>
  <si>
    <t>POVEĆANJE/  SMANJENJE</t>
  </si>
  <si>
    <t xml:space="preserve">REBALANS-NOVI PLAN PRORAČUNA 2020. </t>
  </si>
  <si>
    <t>INDEKS 6/3</t>
  </si>
  <si>
    <t>GODIŠNJE IZVRŠENJE 2020.</t>
  </si>
  <si>
    <t>INDEKS 8/6</t>
  </si>
  <si>
    <t xml:space="preserve">          A)  RAČUNA PRIHODA I RASHODA</t>
  </si>
  <si>
    <t xml:space="preserve">       6        PRIHODI  POSLOVANJA                                                                   </t>
  </si>
  <si>
    <t xml:space="preserve">       7         PRIHODI OD PRODAJE NEFINANCIJSKE IMOVINE                    </t>
  </si>
  <si>
    <t>UKUPNO PRIHODI</t>
  </si>
  <si>
    <t xml:space="preserve">       3       RASHODI  POSLOVANJA                                                                </t>
  </si>
  <si>
    <t xml:space="preserve">       4      RASHODI ZA NABAVU NEFINANCIJSKE IMOVINE                                      </t>
  </si>
  <si>
    <t>UKUPNO RASHODI</t>
  </si>
  <si>
    <t xml:space="preserve">                RAZLIKA                                                                                                        </t>
  </si>
  <si>
    <t xml:space="preserve">          B) RAČUNA FINANCIRANJA</t>
  </si>
  <si>
    <t xml:space="preserve">       8         PRIMICI OD FINANCIJSKE IMOVINE I ZADUŽIVANJA                      </t>
  </si>
  <si>
    <t xml:space="preserve">       5         IZDACI ZA FINANCIJSKU IMOVINU I OTPLATE ZAJMOVA             </t>
  </si>
  <si>
    <t xml:space="preserve">                NETO ZADUŽIVANJE/FINANCIRANJE                                                       </t>
  </si>
  <si>
    <t>C) RASPOLOŽIVA SREDSTVA IZ PRIJAŠNJIH GODINA</t>
  </si>
  <si>
    <t xml:space="preserve">                RAZLIKA   (A+/-B+/-C)Višak prihoda i primitaka raspoloživ u sljedećem  razdoblju</t>
  </si>
  <si>
    <t xml:space="preserve">         Ostvareni  Prihodi i rashodi te primici i izdaci po ekonomskoj klasifikaciji utvrđeni  su u Računu prihoda i rashoda i Računu financiranja/zaduživanja, kako slijedi:</t>
  </si>
  <si>
    <t>A) RAČUN PRIHODA I RASHODA</t>
  </si>
  <si>
    <t xml:space="preserve">  PRIHODI</t>
  </si>
  <si>
    <t>R</t>
  </si>
  <si>
    <t>S</t>
  </si>
  <si>
    <t>P</t>
  </si>
  <si>
    <t>IF</t>
  </si>
  <si>
    <t>O</t>
  </si>
  <si>
    <t>NAZIV</t>
  </si>
  <si>
    <t>3</t>
  </si>
  <si>
    <t>PRIHODI</t>
  </si>
  <si>
    <t>Prihodi od poreza</t>
  </si>
  <si>
    <t>Porez i prirez na dohodak</t>
  </si>
  <si>
    <t>Porez i prirez na dohodak-FISKALNO IZRAVNANJE</t>
  </si>
  <si>
    <t>Povrat poreza po godišnjim prijavama</t>
  </si>
  <si>
    <t>Porezi na imovinu</t>
  </si>
  <si>
    <t>Porez na promet nekretnina</t>
  </si>
  <si>
    <t xml:space="preserve">Porezi na robu i usluge </t>
  </si>
  <si>
    <t>Porez na potrošnju alkoh.i bezalkh.pića</t>
  </si>
  <si>
    <t>Porez na tvrtku odnosno naziv tvrtke</t>
  </si>
  <si>
    <t>Pomoći iz inozemstva i od subjekata unutar općeg proračuna</t>
  </si>
  <si>
    <t>Pomoći  proračunu iz drugih proračuna (država, županija)</t>
  </si>
  <si>
    <t>Tekući pomoći iz državnog proračuna</t>
  </si>
  <si>
    <t>Tek.pomoći iz drž.proač.-elem.nepogoda mraz</t>
  </si>
  <si>
    <t>Tekuće pomoći iz županijskog proračuna (ogrijev,,mala škola)</t>
  </si>
  <si>
    <t>Kapitalne pomoći iz -Fond za zaštitu okliša( energetska obnova ambulante Sikirevci i Jaruge</t>
  </si>
  <si>
    <t>Kapitalne pomoći iz državnog proračuna -Fond za zaštitu okliša( INFO TACH)</t>
  </si>
  <si>
    <t>Kapitalne pomoći iz županijskog proračuna,</t>
  </si>
  <si>
    <t>Kapitalne pomoći- Hrvatske vode- sanacija ceste Berava u Jarugama</t>
  </si>
  <si>
    <t>Kapitalne pomoći iz državnog proračuna MRRFEU(izgradnja ul.Lj.Gaja Gaja)</t>
  </si>
  <si>
    <t>Pomoći od izvanproračunskih korisnika (HZZ, Agencije, Fondovi i drugi korisnici)</t>
  </si>
  <si>
    <t>Pomoći HZZ program Javni radovi</t>
  </si>
  <si>
    <t>Pomoći HZZ stručno osposobljavanje</t>
  </si>
  <si>
    <t>Pomoći temeljem EU sredstava</t>
  </si>
  <si>
    <t xml:space="preserve">Pomoći temeljem EU sredstava ZAŽELI, </t>
  </si>
  <si>
    <t xml:space="preserve">Pomoći temeljem EU sredstava SOCIJALNI PROGRAM </t>
  </si>
  <si>
    <t>Pomoći temeljem EU sredstava  LAG</t>
  </si>
  <si>
    <t>Prihodi od imovine</t>
  </si>
  <si>
    <t>Prihodi od financijske imovine</t>
  </si>
  <si>
    <t>Prihodi od kamata poslovanje banaka</t>
  </si>
  <si>
    <t>Prihodi od nefinancijske imovine</t>
  </si>
  <si>
    <t>naknada za koncesije na vodama i javnom vodnom dobru</t>
  </si>
  <si>
    <t>Naknada za koncesije odvoz smeća</t>
  </si>
  <si>
    <t>Naknada za koncesije odvoz dimnjačarski poslovi</t>
  </si>
  <si>
    <t>Jamčevina -natječajna cijena</t>
  </si>
  <si>
    <t>Prihod od zakupa polj.zemljišta u vlasništvu RH</t>
  </si>
  <si>
    <t>Prihod od zakupa polj.zemljišta u vlasništvu općine</t>
  </si>
  <si>
    <t>Prihod od iznamljivanje javnih površina(štandovi)</t>
  </si>
  <si>
    <t>Prihod od zakupa poslovnih prostora</t>
  </si>
  <si>
    <t>Naknada za istraž.miner.sirovina</t>
  </si>
  <si>
    <t>Naknade za pravo služnosti</t>
  </si>
  <si>
    <t>Prihod od naknade za zadržavanje nezakonito izgrađenih zgrada</t>
  </si>
  <si>
    <t>Prihodi od administrativnih pristojbi i po posebnim propisima</t>
  </si>
  <si>
    <t>Administrativne (upravne) pristojbe</t>
  </si>
  <si>
    <t>Državne upravne pristojbe</t>
  </si>
  <si>
    <t>Prihod od prenamjene polj.zemljišta u građevinsko zemljište</t>
  </si>
  <si>
    <t>Prihodi po posebnim propisima</t>
  </si>
  <si>
    <t>Vodni doprinos 8% i vodno gospodarstvo NUV 10%</t>
  </si>
  <si>
    <t>Uplata pologa po natječajnom postupku za ozbiljnost ponude</t>
  </si>
  <si>
    <t>Povrati u proračun krive uplate, refundacija bolovanja</t>
  </si>
  <si>
    <t>Prihod ZKR</t>
  </si>
  <si>
    <t>Prihodi od otkupa grobnih mjesta</t>
  </si>
  <si>
    <t>Godišnja grobna naknada</t>
  </si>
  <si>
    <t>Komunalni doprinosi i naknade</t>
  </si>
  <si>
    <t xml:space="preserve">Komunalni doprinosi </t>
  </si>
  <si>
    <t>Komunalna naknada</t>
  </si>
  <si>
    <t>Ostali prihodi</t>
  </si>
  <si>
    <t>Prihod od prodaje nefininancijske imovine</t>
  </si>
  <si>
    <t>Prihodi od prodaje neproizvedene dugotrajne imovine</t>
  </si>
  <si>
    <t>Prihodi od prodaje građevinski placeva</t>
  </si>
  <si>
    <t>Prihod od prodaje proizvedene dugotrajne imovine</t>
  </si>
  <si>
    <t>Prihodi od prodaje građevinskih objekata( stanovi)</t>
  </si>
  <si>
    <t>Prihodi od prodaje postorjenja i opreme</t>
  </si>
  <si>
    <t>Prihodi od prodaje rashodovane opreme</t>
  </si>
  <si>
    <t xml:space="preserve">UKUPNI PRIHODI I PRIMICI </t>
  </si>
  <si>
    <t xml:space="preserve">           RASHODI</t>
  </si>
  <si>
    <t xml:space="preserve">RASHODI </t>
  </si>
  <si>
    <t>Rashodi za zaposlene</t>
  </si>
  <si>
    <t>Bruto plaća</t>
  </si>
  <si>
    <t>Plaće STALNI</t>
  </si>
  <si>
    <t>Plaće -JAVNI RADOVI</t>
  </si>
  <si>
    <t>Plaće program ZAŽELI</t>
  </si>
  <si>
    <t>Ostali rashodi zaposlenih</t>
  </si>
  <si>
    <t>Ostali rashodi za zaposlene  STALNI</t>
  </si>
  <si>
    <t>Ostali rashodi za zaposlene JAVNI RADOVI</t>
  </si>
  <si>
    <t>Ostali rashodi za zaposlene PROGRAM ZAŽELI</t>
  </si>
  <si>
    <t xml:space="preserve">Doprinosi na plaće </t>
  </si>
  <si>
    <t>Doprinosi na plaće STALNI</t>
  </si>
  <si>
    <t>Doprinosi na plaće JAVNI RADOVI</t>
  </si>
  <si>
    <t>Doprinosi na plaće  PROGRAM ZAŽELI</t>
  </si>
  <si>
    <t>Materijalni rashodi</t>
  </si>
  <si>
    <t>Naknade troškova zaposlenima</t>
  </si>
  <si>
    <t>Rashodi za materijal i energiju</t>
  </si>
  <si>
    <t>11,41,9</t>
  </si>
  <si>
    <t>Rashodi za usluge</t>
  </si>
  <si>
    <t>Naknade troškova osobama izvan radnog odnosa</t>
  </si>
  <si>
    <t>Ostali nespomenuti rashodi posl.</t>
  </si>
  <si>
    <t xml:space="preserve">Financijski rashodi </t>
  </si>
  <si>
    <t>Kamate za primljene zajmove -leasing</t>
  </si>
  <si>
    <t>Ostali financijski rashodi</t>
  </si>
  <si>
    <t>Subvencije</t>
  </si>
  <si>
    <t>Subvencije trg.dr., obrt., i mal.i sr. pod.</t>
  </si>
  <si>
    <t>Pomoći dane u inozemstvo i unutar opće države</t>
  </si>
  <si>
    <t>Pomoći unutar opće države</t>
  </si>
  <si>
    <t>Naknade građ. i kuć. iz proračuna</t>
  </si>
  <si>
    <t>Naknade građanima i kuć. iz proračuna</t>
  </si>
  <si>
    <t>Donacije i ostali rashodi</t>
  </si>
  <si>
    <t>Tekuće donacije udrugama i građanima</t>
  </si>
  <si>
    <t>Kapitalne donacije neprofitnim organizacijama</t>
  </si>
  <si>
    <t>Naknada za štete od elem.nepogode mraz</t>
  </si>
  <si>
    <t>Kapitalne pomoći poljoprivrednicima i obrtnicima</t>
  </si>
  <si>
    <t>RASHODI (za nabavu nefinancijske imovine)</t>
  </si>
  <si>
    <t>Rashodi za nabavu nepr. imovine</t>
  </si>
  <si>
    <t>Materijalna imovina</t>
  </si>
  <si>
    <t>Rashodi za nabavu pr. dug. imovine</t>
  </si>
  <si>
    <t>11,41,52,53,9</t>
  </si>
  <si>
    <t>Građevinski objekti</t>
  </si>
  <si>
    <t>Postrojenja i oprema</t>
  </si>
  <si>
    <t>Prijevozna sredstva</t>
  </si>
  <si>
    <t xml:space="preserve">Nematerijalna proizvedena  imovina </t>
  </si>
  <si>
    <t>Rashodi za dodatna ulaganja na nefinancijskoj imovini</t>
  </si>
  <si>
    <t>11,52,9</t>
  </si>
  <si>
    <t>Dodatna ulaganja na građevinskim objektima</t>
  </si>
  <si>
    <t>UKUPNI RASHODI I IZDACI    3+4</t>
  </si>
  <si>
    <t xml:space="preserve">    B) RAČUN FINANCIRANJA</t>
  </si>
  <si>
    <t>PRIMICI OD FINANCIJSKE IMOVINE I ZADUŽIVANJA</t>
  </si>
  <si>
    <t>Primici od zaduživanja</t>
  </si>
  <si>
    <t>O8</t>
  </si>
  <si>
    <t>Primljeni zajmovi od banaka i ostalih financijskih institucija u javnom sektoru</t>
  </si>
  <si>
    <t>UKUPNI PRIMICI</t>
  </si>
  <si>
    <t>IZDACI ZA FINANCIJSKU IMOVINU I OTPLATE ZAJMOVA</t>
  </si>
  <si>
    <t>Izdaci za otplatu glavnice primljenih zajmova</t>
  </si>
  <si>
    <t>Otplata glavnice primljenih zajmova od banaka i ostalih financijskih institucija u javnom sektoru</t>
  </si>
  <si>
    <t>UKUPNI IZDACI</t>
  </si>
  <si>
    <t>UKUPNO RASHODI I IZDACI    3+4+5</t>
  </si>
  <si>
    <t>II. POSEBNI DIO</t>
  </si>
  <si>
    <t xml:space="preserve">                                                                          Članak 3.</t>
  </si>
  <si>
    <t>U Proračunu Općine Sikirevci za 2020. god. ("Službeni vjesnik Brodsko-posavske županije"br.27/2019. ) mijenja se članka 3. i glasi: Rashodi i izdaci u Posebnom dijelu Proračuna Općine Sikirevci za 2020. godinu u ukupnom iznosu od     8.218.000,00 kn raspodjeljeni su po korisnicima kako sliedi u tabelarnom dijelu i sastoji se od:</t>
  </si>
  <si>
    <t>Posebnom dijelu Proračuna kako slijedi:</t>
  </si>
  <si>
    <t>RASHODI/IZDACI PO NOSITELJIMA I KORISNICIMA</t>
  </si>
  <si>
    <t>LOKACIJSKA KLASIFIKACIJA: BRODSKO-POSAVSKA ŽUPANIJA – 570  OPĆINA SIKIREVCI</t>
  </si>
  <si>
    <t>RAZDJEL 0100</t>
  </si>
  <si>
    <t>PREDSTAVNIČKA I IZVRŠNA TIJELA</t>
  </si>
  <si>
    <t>GLAVA     0100</t>
  </si>
  <si>
    <t>Program: 01001 ; Djelatnost općinskog vijeća</t>
  </si>
  <si>
    <t>Funkcijska klasifikacija: 0111 -Izvršna i zakonodavna tijela</t>
  </si>
  <si>
    <t>Izvor financiranja: 01 – OPĆI PRIHODI I PRIMICI</t>
  </si>
  <si>
    <t>IF,R</t>
  </si>
  <si>
    <t>7</t>
  </si>
  <si>
    <t>RASHODI</t>
  </si>
  <si>
    <t>O1</t>
  </si>
  <si>
    <t>Rad predstavničkih tijela( po odluci za soc.pomoć)</t>
  </si>
  <si>
    <t>Ostali nespomenuti rashodi poslovanja</t>
  </si>
  <si>
    <t xml:space="preserve"> RASHODI</t>
  </si>
  <si>
    <t xml:space="preserve">Materijalni rashodi </t>
  </si>
  <si>
    <t>Redovno godišnje financiranje rada političkih staranaka i članova Općinskog vijeća izsbrsnih sa liste grupe birača</t>
  </si>
  <si>
    <t>Rashodi za međuopć.,međužup.i međudrž.suradnju</t>
  </si>
  <si>
    <t xml:space="preserve">Rashodi za prigodne poklone </t>
  </si>
  <si>
    <t>Program; 01002 Izvršno tijelo(načelnik) i Ured načelnika</t>
  </si>
  <si>
    <t>Dan općine i Svečana novogodišnja sjednica</t>
  </si>
  <si>
    <t xml:space="preserve">Rashodi za usluge promidžbe i ostale </t>
  </si>
  <si>
    <t>Rashodi Tisak OPĆINSKE NOVINE</t>
  </si>
  <si>
    <t>Rashodi obilježavanja DAN OPĆINE</t>
  </si>
  <si>
    <t>Rashodi obilježavanja DAN DIJASPORE</t>
  </si>
  <si>
    <t>Novogodišnji domjenak</t>
  </si>
  <si>
    <t>Prigodni ukrasi povodom  novogodišnji praznika</t>
  </si>
  <si>
    <t>Rashodi za prigodne poklone djeci općine povodom Sv.Nikole</t>
  </si>
  <si>
    <t>Rashodi organizacije ADVENTA</t>
  </si>
  <si>
    <t>RAZDJEL 0200</t>
  </si>
  <si>
    <t>JEDINSTVENI UPRAVNI ODJEL</t>
  </si>
  <si>
    <t>GLAVA   0200</t>
  </si>
  <si>
    <t>Zajednički rashodi općinske uprave</t>
  </si>
  <si>
    <t>Program 02001: Zajednički  rashodi općinske uprave</t>
  </si>
  <si>
    <t>Funkcijska klasifikacija: 0131 -OPĆE USLUGE VEZANE ZA SLUŽBENIKE</t>
  </si>
  <si>
    <t>Aktivnost A2001: Redovna djelatnost Jedinstvenog upravnog odjela</t>
  </si>
  <si>
    <t>Plaće( neto + dop.MIO+porez DH) načelnik, referent,komunalni redar i radnika</t>
  </si>
  <si>
    <t>Ostali rashodi za zaposlene</t>
  </si>
  <si>
    <t>Doprinosi na plaće zadravstveno</t>
  </si>
  <si>
    <t>Doprinosi za zapošljavanje</t>
  </si>
  <si>
    <t>Službena putovanja</t>
  </si>
  <si>
    <t>Seminari,simpozij i savjetovanja</t>
  </si>
  <si>
    <t>Naknada za korištenje vl.autom.u službene svrhe ( načelnik )</t>
  </si>
  <si>
    <t>Funkcijska klasifikacija: 0432,0435 -Nafta i prirodni plin,električna energija</t>
  </si>
  <si>
    <t>Rashodi za utrošak uredskoga materijala i literature</t>
  </si>
  <si>
    <t>Rashodi za materijal za čišćenje i higijenske potrebe općinske zgrade</t>
  </si>
  <si>
    <t>Utrošak elek.energije nova općinska zgrada</t>
  </si>
  <si>
    <t>Utrošak elek.energije stara općinska zgrada</t>
  </si>
  <si>
    <t>Utrošak elek.energije dom Jaruge i groblje Jaruge</t>
  </si>
  <si>
    <t>Utrošak plina</t>
  </si>
  <si>
    <t>Sitan inventar</t>
  </si>
  <si>
    <t>Funkcijska klasifikacija: 0460 -Komunikacija</t>
  </si>
  <si>
    <t>Rashodi za usluge telefona,telefaxa, internet, mobitel</t>
  </si>
  <si>
    <t>Rashodi za cestarinu ENC</t>
  </si>
  <si>
    <t>Rashodi za usluge poštarine, pismena i prijemni knjiga</t>
  </si>
  <si>
    <t>Usluge tekuće i investicijski održavanja kanc.opreme</t>
  </si>
  <si>
    <t>Usluge objave javnih natječaja</t>
  </si>
  <si>
    <t>Promidžbeni materijal</t>
  </si>
  <si>
    <t>Ostale usluge informiranja-TISAK ODLUKA SLUŽBENI VJESNIK</t>
  </si>
  <si>
    <t>Usluge odvjetnika i pravnog savjetovanja</t>
  </si>
  <si>
    <t>Geodetsko katastarske usluge- potreba za ishođenje glavnih projekata</t>
  </si>
  <si>
    <t>Znanstveno istraživačke usluge( strategija, eturis.eleborati sl.)</t>
  </si>
  <si>
    <t>Usluge provedbe postupka natječaja-javna nabava</t>
  </si>
  <si>
    <t>Usluge ažuriranja računalnih baza( računovodstvo, komunalni program i program imovine)</t>
  </si>
  <si>
    <t>Usluge ažuriranja općinske web stranice</t>
  </si>
  <si>
    <t>Grafičke i tiskarske usluge</t>
  </si>
  <si>
    <t>Obvezne preventivni zdrav.pregled zaposlenika</t>
  </si>
  <si>
    <t>Usluge pri registraciji prijevoznih sredstava</t>
  </si>
  <si>
    <t xml:space="preserve">Ostale usluge i naknade( HRT preplata, najam pl. spremnika,PU naplata 5% </t>
  </si>
  <si>
    <t>Naplata 1% prihoda od poreza na DH -fiskalno izravnanje</t>
  </si>
  <si>
    <t>Naplata HP -sufinanciranje troškova poštanske naknade</t>
  </si>
  <si>
    <t>o5</t>
  </si>
  <si>
    <t>Naknada troškova osobama izvan radnog odnosa</t>
  </si>
  <si>
    <t>Naknade troškova osobama izvan radnog odnosa-stručno osposobljavanje</t>
  </si>
  <si>
    <t>Premije osiguranja prijevoznih sredstava</t>
  </si>
  <si>
    <t>Reprezentacija</t>
  </si>
  <si>
    <t>Tuzemne članarine</t>
  </si>
  <si>
    <t>Javnobilježničke pristojbe</t>
  </si>
  <si>
    <t>Rashodi protokola(cvijeće, vijenci i sl.)</t>
  </si>
  <si>
    <t>Rashodi za nabavu zastava,groba,javna priznanja</t>
  </si>
  <si>
    <t>Usluge banaka</t>
  </si>
  <si>
    <t>Usluge FINE</t>
  </si>
  <si>
    <t>Ostali nespomenuti financijski rashodi</t>
  </si>
  <si>
    <t>Pomoći unutar općeg proračuna</t>
  </si>
  <si>
    <t>BPŽ široko pojasni internet-po sporazumu</t>
  </si>
  <si>
    <t>Po sporazumu o udruživanju projekta općini D.Andrijevci</t>
  </si>
  <si>
    <t>Provedba ravnopravnosti spolova</t>
  </si>
  <si>
    <t>Ostali rashodi</t>
  </si>
  <si>
    <t>Tekuće donacije</t>
  </si>
  <si>
    <t>Povrat sredstava (krive uplate,naknade FZOEU i sl.)</t>
  </si>
  <si>
    <t>Aktivnost K02001:Ulaganje u računalne programe za potrebe rada  JUO-a</t>
  </si>
  <si>
    <t>Rashodi za nabavu nefinancijske imovine</t>
  </si>
  <si>
    <t>Rashodi za nabavu dugotrajne imovine</t>
  </si>
  <si>
    <t>Ulaganje u računalne programe</t>
  </si>
  <si>
    <t>RAZDJEL 0500 VATROGASTVO I CIVILNA ZAŠTITA</t>
  </si>
  <si>
    <t>GLAVA:0500;Program 050020: VATOGASNE DJELATNOSTI I CIVILNE ZAŠTITE</t>
  </si>
  <si>
    <t>Funkcijska klasifikacija: 0320 – USLUGE PROTUPOŽARNE ZAŠTITE</t>
  </si>
  <si>
    <t>Izvori financiranja: 11 - Opći prihodi i primici</t>
  </si>
  <si>
    <t>Aktivnost A05001: VATROGASTVO</t>
  </si>
  <si>
    <t>Utrošak elek.enregije DVD Jaruge i  Sikirevci</t>
  </si>
  <si>
    <t>Službena,radna i zaštitna odjeća</t>
  </si>
  <si>
    <t>Tekuće donacije u novcu VZO Sikirevci</t>
  </si>
  <si>
    <t>Tekuće donacije u novcu DVD Sikirevci i Jaruge</t>
  </si>
  <si>
    <t>Naknade vatrogascima za intervencije u požaru</t>
  </si>
  <si>
    <t>Funkcijska klasifikacija: 0220 -CIVILNA OBRANA</t>
  </si>
  <si>
    <t>Aktivnost A05002: CIVILNA ZAŠTITA</t>
  </si>
  <si>
    <t>Stručna literatura</t>
  </si>
  <si>
    <t>Materijal i tehnička oprema operativnih snaga(odore,veza,zaštitna oprema)</t>
  </si>
  <si>
    <t>Premije osiguranja za operativne snage</t>
  </si>
  <si>
    <t>Osiguranje uvjeta za evakuaciju,zbrinjavanje i sklanjanje stanovništva</t>
  </si>
  <si>
    <t>Plan djelovanja susutava Civilne zaštite</t>
  </si>
  <si>
    <t>Redovno tekuće ažuriranje priloga i podataka iz sadržaja dokumenata</t>
  </si>
  <si>
    <t>Plan djelovanja u području prirodni nepogoda, Plan djelovanja CZ, usklađivanje plana zaštite od požara</t>
  </si>
  <si>
    <t xml:space="preserve">Tekuće donacije HGSS </t>
  </si>
  <si>
    <t>RAZDJEL: 0700; GLAVA 0700</t>
  </si>
  <si>
    <t>PROGRAM: 07001 STAMBENI I POSLOVNI PROSTORI OPĆINE</t>
  </si>
  <si>
    <t>Funkcijska klasifikacija: 04-Ekonomski poslovi</t>
  </si>
  <si>
    <t>Izvor financiranja: 01- Opći prihodi i primici,o3-Prihodi za posebne namjene,o4 Pomoći,06 prihodi od nef.imovine</t>
  </si>
  <si>
    <t>Materijal  tekuće i investicijski održavanja svih objekata u vl.općine</t>
  </si>
  <si>
    <t xml:space="preserve">Materijal tekuće održavanje objekta za namjenu dječje  igraonice </t>
  </si>
  <si>
    <t>Usluge tekuće i investicijski održavanja objekata u vl.općine ( prostor za namjenu pošte)</t>
  </si>
  <si>
    <t>Usluge stručni i građevinski nadzor</t>
  </si>
  <si>
    <t>Aktivnost K07002: Izgradnja i dodatna ulaganja u objekte</t>
  </si>
  <si>
    <t xml:space="preserve"> RASHODI (ZA NABAVU NEFIN. IMOVINE) </t>
  </si>
  <si>
    <t>Rashodi za nabavu neproiz. Imovine</t>
  </si>
  <si>
    <t>Građevinsko zemljište  illi objekti</t>
  </si>
  <si>
    <t xml:space="preserve"> Rashodi za nabavu dugotrajne imovine</t>
  </si>
  <si>
    <t>Izgradnja okoliš ispred stare općinske zgrade</t>
  </si>
  <si>
    <t>završna faza-Izgradnje vatrogasni dom Sikirevci</t>
  </si>
  <si>
    <t>Starački dom(projekt i izgradnja)</t>
  </si>
  <si>
    <t>izgradnja školske športske dvorane u Sikirevcima</t>
  </si>
  <si>
    <t>Izgradnja Ribarske kuće u Jarugama</t>
  </si>
  <si>
    <t xml:space="preserve">Izgradnja drvenih mostova na Sikirevci( 2kom)+ drvene stepenice 4 kom </t>
  </si>
  <si>
    <t xml:space="preserve">Izgradnja hangara </t>
  </si>
  <si>
    <t>Izgradnja Reciklažnog dvorišta</t>
  </si>
  <si>
    <t>Izgradnja sportskih terena Jelas Sikirevci</t>
  </si>
  <si>
    <t xml:space="preserve">Izgradnja objekta za Dječji vrtić-projekt </t>
  </si>
  <si>
    <t>Dodatna ulaganja u objekte</t>
  </si>
  <si>
    <t>Dodatna ulaganja u staru općinsku zgradu-energetska obnova kulturno dobro</t>
  </si>
  <si>
    <t>Dodatna ulaganja u objekt DVD Jaruge</t>
  </si>
  <si>
    <t>Dodatna ulaganja u športski objekt NK Sikirevci Sikirevci( grijanje)</t>
  </si>
  <si>
    <t>Dodatna ulaganja u športski objekt NK Sloga Jaruge( terasa)</t>
  </si>
  <si>
    <t>Dodatna ulaganja u športski objekt Sikirevci-energ,obnova</t>
  </si>
  <si>
    <t>Dodatna ulaganja u  objekt Ambulanta Sikirevci(unutrašnje uređenje)</t>
  </si>
  <si>
    <t>Dodatna ulaganja u  objekt Ambulanta Jaruge(unutrašnje uređenje)</t>
  </si>
  <si>
    <t>Aktivnost K07003: Vodovod i kanalizacija</t>
  </si>
  <si>
    <t>Kapitalni projekt 03. Izgradnja vodovoda, kanalizacije i pročistača</t>
  </si>
  <si>
    <t>Funkcijska klasifikacija: 0520 – Gospodarenje otpadnim vodama</t>
  </si>
  <si>
    <t>Izvori financiranja:01 - Opći prihodi i primici, 91 višak prihoda</t>
  </si>
  <si>
    <t>RAHODI (ZA NABAVU NEFIN. IMOVINE)</t>
  </si>
  <si>
    <t>Aglomelioracija Sikirevci-Jaruge(BROD 3)</t>
  </si>
  <si>
    <t>Plinofikacija</t>
  </si>
  <si>
    <t xml:space="preserve">Izgradnja (produženje) vodovodne mreže </t>
  </si>
  <si>
    <t>Aktivnost K07004: Opremanje poslovnih, komunalnih i drugih objekata</t>
  </si>
  <si>
    <t>Kapitalni projekt 04. Opremanje poslovnih i drugih zgrada i društvenih objekata</t>
  </si>
  <si>
    <t>Funkcijska klasifikacija: 01 - Opće javne usluge</t>
  </si>
  <si>
    <t xml:space="preserve">RASHODI (ZA NABAVU NEFIN. IMOVINE) </t>
  </si>
  <si>
    <t>Računala i računalna oprema, komunikacijska oprema  općinska uprava</t>
  </si>
  <si>
    <t>Uredski namještaj zgrada općine</t>
  </si>
  <si>
    <t>Oprema za grijanje i hlađenje za objekte u vl.općine( klima uređaji)</t>
  </si>
  <si>
    <t>Ostala oprema za potrebe objekata u vl.općine( prozori športski objekti)</t>
  </si>
  <si>
    <t>RAZDJEL: 0600 ; GLAVA 0600</t>
  </si>
  <si>
    <t>PROGRAM: 06001; KOMUNALNA IZGRADNJA-CESTOGRADNJA, JAVNA RASVJETA</t>
  </si>
  <si>
    <t>Kapitalni projekt K06001. Izgradnja nezavrstanih cesta i sl.prometnica</t>
  </si>
  <si>
    <t>Funkcijska klasifikacija: 0451 – Cestovni promet</t>
  </si>
  <si>
    <t>Izgradnja ceste Sv.Donat u Sikirevcima</t>
  </si>
  <si>
    <t>Izgradnja ceste odvojak II.LJ.Gaja u Sikirevcima</t>
  </si>
  <si>
    <t>Izgradnja ceste Berava(pokraj crkve Jaruge)</t>
  </si>
  <si>
    <t xml:space="preserve">Kamera za nadzor brzine </t>
  </si>
  <si>
    <t>Postavljanje Info touch disply</t>
  </si>
  <si>
    <t>Izgradnja parkirališta kod općine, opločavanje kanala</t>
  </si>
  <si>
    <t>Izgradanja pješačke staze ,ul,.Lj.Gaja, Sikirevci  neparna strana</t>
  </si>
  <si>
    <t>Izgradnja pješačke staze ul.Stepinčeva -Sikirevci parna strana</t>
  </si>
  <si>
    <t>Izgradnja parkirališta -crkva Sikirevci</t>
  </si>
  <si>
    <t xml:space="preserve">Izgradnja parkirališta kod učiteljskih stanova </t>
  </si>
  <si>
    <t>Rekonstrukcija parkirališta ispred objekta Ambulanta Jaruge i Sikirevci</t>
  </si>
  <si>
    <t>Rekonstrukcija ceste ispred nove općinske zgrade</t>
  </si>
  <si>
    <t>Rekonstrukcija pješački staza u Jarugama</t>
  </si>
  <si>
    <t>Rekonstrukcija Ul.B.Kašića Sikirevci</t>
  </si>
  <si>
    <t>Rekonstrukcija ul. S.Radića Sikirevci</t>
  </si>
  <si>
    <t>Završni i dodatni radovi na izgradnji Parka -natječaj LAG-a</t>
  </si>
  <si>
    <t>Rekonstrukcija ul.Lepolda Mandića,ul.Berava, Ul.Mala Bara</t>
  </si>
  <si>
    <t>Izgradnja stanica za bicikliste, klupe i stolove</t>
  </si>
  <si>
    <t>Funkcijska klasifikacija: 0640 – ULUČNA RASVJETA</t>
  </si>
  <si>
    <t>Aktivnost K06002: JAVNA RASVJETA</t>
  </si>
  <si>
    <t>Kapitalni projekt 06. Dogradnja i rekonstrukcija javne rasvjete</t>
  </si>
  <si>
    <t>Izvori financiranja:01 - Opći prihodi i primici</t>
  </si>
  <si>
    <t>Rekonstrukcija Javne rasvjete u oba naselja</t>
  </si>
  <si>
    <t xml:space="preserve"> </t>
  </si>
  <si>
    <t>RAZDJEL 0600;  Glava : 0600</t>
  </si>
  <si>
    <t>Program  06002:  PRIPREMA ZEMLJIŠTA I IMOVINE</t>
  </si>
  <si>
    <t>Funkcijska klasifikacija: 04 - Ekonomski poslovi</t>
  </si>
  <si>
    <t>Aktivnost K06001: Poduzetnička zona- JARIČIŠTE</t>
  </si>
  <si>
    <t>Kapitalni projekt 06002.  Izgradnja komunalne infrastrukture i ostala ulaganja</t>
  </si>
  <si>
    <t>Izvor financiranja: 01- Opći prihodi i primici,o3-Prihodi za posebne namjene</t>
  </si>
  <si>
    <t>RASHODI (ZA NABAVU NEFIN. IM.)</t>
  </si>
  <si>
    <t>Rashodi za nabavu proizvedne imovine</t>
  </si>
  <si>
    <t>Izrada detaljnog prostornog plana industr.zone i glavni projekt JARIČIŠTE</t>
  </si>
  <si>
    <t>Izrada III. Izmjena i dopuna PPUO Sikirevci</t>
  </si>
  <si>
    <t>Aktivnost K060021: PROSTORNO PLANIRANJE</t>
  </si>
  <si>
    <t>Kapitalni projekt 06001. Izrada prostornih planova i projektne dokumentacije</t>
  </si>
  <si>
    <t>Izrada studijske dokum,.razvoja vodno-komun.infastr.</t>
  </si>
  <si>
    <t>Geod.radovi rekonst.prenamjen.zgrade u javnu namjenu Dječji vrtić</t>
  </si>
  <si>
    <t>II.Izmjena i dopuna PPUO Sikirevci</t>
  </si>
  <si>
    <t>Izrgeodetski radovi za izradu gl.projekta JELAS parkiralište i zacjevljenje kanala</t>
  </si>
  <si>
    <t>Izrada glavnog projekta JELAS parkiralište i zacjevljenje kanala</t>
  </si>
  <si>
    <t>Izrada gl.projektaa JELAS sportski tereni</t>
  </si>
  <si>
    <t>Parcelacija geod.elaborat -nerazv.ceste ul.odvojak  jug LJ.Gaja Sikirevci</t>
  </si>
  <si>
    <t>Izrada geodetskog elaborata i idejno rješenje -nerzvrst.ceste za sanaciju ul.B.Kašića i S.Radića</t>
  </si>
  <si>
    <t>Izrada geodetskog elaborata i idejno rješenje -nerzvrst.ceste ul.Leopolda Mandić</t>
  </si>
  <si>
    <t>Izrada geodetskog elaborata ul.Berava Jaruge(geod.podl.J.Đuzela,M.Joskića, projekt.signal.Velika Bara)</t>
  </si>
  <si>
    <t>Elaborat-postavljanje cestovni Led marker ul.Velika Bara križanje M.Joskića</t>
  </si>
  <si>
    <t>Izrada projektne dokumentacije -Reciklažno dvorište  k.č.br. 413/2 k.o.Sikirevci</t>
  </si>
  <si>
    <t>Izrada projektne dokumentacije -izgr.prometnice i nogostupa  kod općine k.č.br. 1549/5 i 744/2 k.o. Sikirevci</t>
  </si>
  <si>
    <t>Izrada projektne dokumentacije za izgradnju dječjeg igrališta k.č.br. 1588 k,.o. Si0kirevci</t>
  </si>
  <si>
    <t>Izrada projektne dokumentacije pješačke staze ul.Lj,.Gaja Sikirevci-neparna strana od k.č.1734 k.o. Sikirevci  do 388/8 k.o.Kruševica</t>
  </si>
  <si>
    <t>Izrada projektne dokumentacije pješačke staze ul.Stepinčeva  Sikirevci-neparna strana</t>
  </si>
  <si>
    <t xml:space="preserve">Izgradnja pprojektne dokumentacija Gajeva I, II, i Stepinčeva I, II, </t>
  </si>
  <si>
    <t>izrada projektne dokumentacije -nerazvrstane ceste ul.Sv.Donata Sikirevcii</t>
  </si>
  <si>
    <t>izrada projektne dokumentacije -parkiralište ispred Ambulante Jaruge</t>
  </si>
  <si>
    <t>izrada projektne dokumentacije -nearzvrstana cesta ul.Berava odvojak II. k.č.br. 657 ko Jaruge</t>
  </si>
  <si>
    <t>izrada projektne dokumentacije -nerazvrstane ceste J.Đuzela , ul.M.Joskića</t>
  </si>
  <si>
    <t xml:space="preserve">izrada projektne dokumentacije -nerazvrstane ceste ul.Berava Jaruge,pokraj crkve </t>
  </si>
  <si>
    <t>GLAVA 1100  KOMUNALNE DJELATNOSTI</t>
  </si>
  <si>
    <t>Program 11001: Komunalne djelatnosti</t>
  </si>
  <si>
    <t>Funkcijska klasifikacija: 06 – Redovni rashodi vezani za stanovanje i komun.pogodnosti</t>
  </si>
  <si>
    <t>Aktivnost A110001: Redovna komunalna djelatnost-</t>
  </si>
  <si>
    <t xml:space="preserve">Bruto I Plaće-javni radovi </t>
  </si>
  <si>
    <t>Doprinosi na plaće-zdravsto</t>
  </si>
  <si>
    <t>Funkcijska klasifikacija: 0660 – rashodi vezani za stanovanje i kom.pogodnosti koji nisu</t>
  </si>
  <si>
    <t>Aktivnost A110002:Održavanje javnih površina i nerazvrstanih cesta</t>
  </si>
  <si>
    <t>Utrošak goriva za strojeve ,uređaje i traktor</t>
  </si>
  <si>
    <t>Materijal i dijelovi za tekuće i investicijsko održavanje strojeva i uređaja te prijevoznih sredstava</t>
  </si>
  <si>
    <t>Materijal i dijelovi za tekuće i investicijsko održavanje parkova, dječjih igrališta ,čuprije i sl.</t>
  </si>
  <si>
    <t>Službena ,radna i zaštitna odjeća i obuća</t>
  </si>
  <si>
    <t>Usluge za tekuće i investicijsko održavanje strojeva, uređaja i traktora</t>
  </si>
  <si>
    <t>Usluge održavanja javnih površina , nasipavanje tucanikom nerazvrstanih  cesta i poljskih putova</t>
  </si>
  <si>
    <t xml:space="preserve">Usluge košenja javnih površina </t>
  </si>
  <si>
    <t xml:space="preserve">Usluge izvođenja manjih građevinskih radova </t>
  </si>
  <si>
    <t xml:space="preserve">Usluge odvoza klaoničkog otpada </t>
  </si>
  <si>
    <t xml:space="preserve">Saniranje starih i napuštenih objekata </t>
  </si>
  <si>
    <t xml:space="preserve">Naknada za slivnu vodnu naknadu i vodni doprinos </t>
  </si>
  <si>
    <t>Naknada za utrošak vode</t>
  </si>
  <si>
    <t>Naknada za odvoz smeća</t>
  </si>
  <si>
    <t>Deratizacija i dezinsekcija, nadzor</t>
  </si>
  <si>
    <t>Dimnjačarske i ekološke usluge</t>
  </si>
  <si>
    <t>Pričuva</t>
  </si>
  <si>
    <t>Rashodi vezano za zbrinjavanje životinja(psi lutalice)</t>
  </si>
  <si>
    <t>Ugovori o djelu-komunalni radnici povremeni( obračun bruto plaće)</t>
  </si>
  <si>
    <t>Usluge rada strojem(rušenje,kopanje  i zimska služba)</t>
  </si>
  <si>
    <t>Horikkulturalno uređenje za oba naselja</t>
  </si>
  <si>
    <t>Financijski rashodi</t>
  </si>
  <si>
    <t xml:space="preserve">Kamate za primljene kredite i  zajmove </t>
  </si>
  <si>
    <t>Kamate za primljene kredite po leasingu</t>
  </si>
  <si>
    <t>Aktivnost K110001 Nabava strojeva, uređaja i prijev.sredstava za održavanje javnih površina</t>
  </si>
  <si>
    <t>Postrojenje i oprema</t>
  </si>
  <si>
    <t>Nabava strojeva traktor kosilice, uređaja za komunalne potrebe, četka, puška za uspavljivanje</t>
  </si>
  <si>
    <t xml:space="preserve">Nabava opreme za dječje i javne parkove ( stolovi, klupe,dječji park, suncobrani s postoljem, betonske pepeljare i stalak za bicikla )  </t>
  </si>
  <si>
    <t xml:space="preserve">Nabava prometne signalizacije, prostorne signalizacije </t>
  </si>
  <si>
    <t>Nabava kombi vozila 8+1</t>
  </si>
  <si>
    <t>Nabava traktora KUBOTA na leasing</t>
  </si>
  <si>
    <t>Aktivnost A110003 Utrošak javne rasvjete i održavanje</t>
  </si>
  <si>
    <t>Utrošak javne rasvjete naselje JARUGE</t>
  </si>
  <si>
    <t>Utrošak OPSKRBA javna rasvjeta SIKIREVCI</t>
  </si>
  <si>
    <t>Usluge tekućeg održavanja javne rasvjete za oba naselja</t>
  </si>
  <si>
    <t>Aktivnost A110004 Održavanje mjesnih groblja Sikirevci i Jaruge</t>
  </si>
  <si>
    <t xml:space="preserve">Materijal i dijelovi sakralnih objekata na mjesnim grobljima </t>
  </si>
  <si>
    <t>Materijal za prilazne staze na mjesnim grobljima</t>
  </si>
  <si>
    <t>Tekuće održavanje mjesnih groblja-košenje groblja</t>
  </si>
  <si>
    <t>Rashodi protokola na spomen obilježjima poginulim Hrvatskim braniteljima</t>
  </si>
  <si>
    <t>Aktivnost K110002 Izgradnja grobnih staza</t>
  </si>
  <si>
    <t>4</t>
  </si>
  <si>
    <t>Izgradnja novih staza na mjesnom groblju Sikirevci i Jaruge</t>
  </si>
  <si>
    <t>Aktivnost K110003 KOMUNALNO PODUZEĆE SIKIREVCI</t>
  </si>
  <si>
    <t xml:space="preserve">Tekuće donacije </t>
  </si>
  <si>
    <t>Temeljni kapital Komunalnog poduzeća</t>
  </si>
  <si>
    <t>RAZDJEL 1000</t>
  </si>
  <si>
    <t>POLJOPRIVREDA</t>
  </si>
  <si>
    <t xml:space="preserve">GLAVA 1000      </t>
  </si>
  <si>
    <t xml:space="preserve">POLJOPRIVREDA </t>
  </si>
  <si>
    <t>Program 10001: Unapređenje poljoprivrede</t>
  </si>
  <si>
    <t>Izvori financiranja: 12 - Opći prihodi i primici</t>
  </si>
  <si>
    <t>Aktivnost A100001: Poticanje poljoprivredne proizvodnje i stočarstva</t>
  </si>
  <si>
    <t>Ostali nespomenuti rashodi</t>
  </si>
  <si>
    <t>Rashodi za usluge prijevoza(promocija i predstavljanje općine)</t>
  </si>
  <si>
    <t>Rashodi za usluge prijevoza za sajmove i sl.</t>
  </si>
  <si>
    <t>Kapitalne pomoći županiji obrana od tuče</t>
  </si>
  <si>
    <t>RAZDJELA: 0900 PODUZETNIŠTVO</t>
  </si>
  <si>
    <t>GLAVA: 0900; Program 09001: Razvoj gospodarstva</t>
  </si>
  <si>
    <t>Program 09001: Unapređenje poduzetništva</t>
  </si>
  <si>
    <t>Izvori financiranja. 11 - Opći prihodi i primici</t>
  </si>
  <si>
    <t>Aktivnost A09001: Poticanje proizvodnje i zapošljavanja</t>
  </si>
  <si>
    <t>Članarina LAG Slavonska ravnica</t>
  </si>
  <si>
    <t>POTICANJE kapitalne fin.pomoći</t>
  </si>
  <si>
    <t xml:space="preserve"> Kapitalne fin.potpore-izgradnja novih i kupovina izgrađ. Kuća</t>
  </si>
  <si>
    <t xml:space="preserve"> Kapitalne fin.potpore  za poticanje  otvranja soba za najma, etno-eko kuća</t>
  </si>
  <si>
    <t xml:space="preserve"> Kapitalne fin.potpore za otvaranje   malih obrta i poduzetnika(otvaranje novih i proširenje starih)</t>
  </si>
  <si>
    <t>RADJEL:0400; GLAVA:0400 ;Program 04001: Socijalna zaštita, programi javnih potreba i pomoći</t>
  </si>
  <si>
    <t>Funkcijska klasifikacija: 1090 -Aktivnosti socijalne zaštite koje nisu drugdje svrstane</t>
  </si>
  <si>
    <t>Izvori financiranja. O1 - Opći prihodi i primici;   O4 Pomoći žup.proračun</t>
  </si>
  <si>
    <t>Aktivnost A04001: Naknade građanima i kućanstvima</t>
  </si>
  <si>
    <t>Rashodi za aktivnost dobrovljnog davanja krvi akcija Crveni križ</t>
  </si>
  <si>
    <t>Naknade građanima i kućanstvima na temelju osiguranja i druge naknade</t>
  </si>
  <si>
    <t>Naknade građanima i kućanstvima iz proračuna u novcu obiteljima i samcima</t>
  </si>
  <si>
    <t>Naknade u novcu roditeljima novorođene djece</t>
  </si>
  <si>
    <t>Naknade u novcu roditeljima za pomoć u nabavi školskih udžbenika I.-VIII razreda</t>
  </si>
  <si>
    <t>o4</t>
  </si>
  <si>
    <t>Naknade u novcu za nabavu ogrjeva</t>
  </si>
  <si>
    <t>Naknade u naravi za stanovanje (plaćanje režija, hrana ,pomoć u materijalu Knezović Josip)</t>
  </si>
  <si>
    <t>Zakonska osnova Crvenom križu Sl.Brod</t>
  </si>
  <si>
    <t>Aktivnost A04002 PROGRAM ZAŽELI (pomoć i njega u kući)</t>
  </si>
  <si>
    <t>Izvori financiranja: O4 Pomoći EU</t>
  </si>
  <si>
    <t>Plaće( neto + dop.MIO+porez DH) zaposleni po programu ZAŽELI I. + II.</t>
  </si>
  <si>
    <t>Doprinosi na plaće zdravstveno</t>
  </si>
  <si>
    <t>Ostale naknade troškova zaposlenim</t>
  </si>
  <si>
    <t>Materijalne potrepštine korisnicima</t>
  </si>
  <si>
    <t>Usluge promidžbe i vidljivosti</t>
  </si>
  <si>
    <t>Neizravni troškovi projekta</t>
  </si>
  <si>
    <t>Intelektualne i osobne usluge</t>
  </si>
  <si>
    <t>RAZDJEL: 0800; GLAVA 0800 ŠPORT, KULTURA,VJERSKE ZAJDNICE</t>
  </si>
  <si>
    <t>Program 08001-08004: ŠPORT, KULTURA, ,VJERSKE ZAJEDNICE</t>
  </si>
  <si>
    <t>Funkcijska klasifikacija: 08 - Rekreacija, kultura i religija</t>
  </si>
  <si>
    <t>Izvori financiranja. 01 - Opći prihodi i primici</t>
  </si>
  <si>
    <t>Aktivnost A08003: Tekuće i kapitalne donacije ŠPORT</t>
  </si>
  <si>
    <t>Utrošak elek.energije športski objekti</t>
  </si>
  <si>
    <t>Medijska pračenja športskih udruga i nabava potrepština</t>
  </si>
  <si>
    <t>Tekuće donacije u novcu NK SIKIREVCI</t>
  </si>
  <si>
    <t>Tekuće donacije u novcu NK SLOGA JARUGE</t>
  </si>
  <si>
    <t>Tekuće donacije u novcu KONJOGOJSKA UDRUGA SIKIREVCI</t>
  </si>
  <si>
    <t>Tekuće donacije u novcu LD GRANIČAR</t>
  </si>
  <si>
    <t>Tekuće donacije u novcu RD SMUĐ SIKIREVCI</t>
  </si>
  <si>
    <t>Tekuće donacije u novcu ŠKOLA U NOGOMET SIKIREVCI</t>
  </si>
  <si>
    <t>Tekuće donacije u novcu RD GRGEČ JARUGE</t>
  </si>
  <si>
    <t>Aktivnost A08001: Tekuće i kapitalne donacije KULTURA</t>
  </si>
  <si>
    <t>Usluge snimanja CD-a Croatia Records , video zapis općine Sikirevci</t>
  </si>
  <si>
    <t>Tekuće donacije u novcu KUD SLOGA SIKIREVCI</t>
  </si>
  <si>
    <t>Tekuće donacije u novcu UDRUGA SIKIREVAČKI MOTIVI</t>
  </si>
  <si>
    <t>Aktivnost A08002: Tekuće i kapitalne donacije UDRUGE GRAĐANA</t>
  </si>
  <si>
    <t>Tekuće donacije u novcu Udruga Misija</t>
  </si>
  <si>
    <t>Tekuće donacije udruga slijepih BPŽ-e</t>
  </si>
  <si>
    <t>Tekuća donacija Udruga Kožuh</t>
  </si>
  <si>
    <t xml:space="preserve">Tekuća donacija DVD Sikirevci </t>
  </si>
  <si>
    <t>Tekuće donacije Udrugama bez javnog poziva</t>
  </si>
  <si>
    <t>Tekuće donacije u novcu Sindikalna podružnica U Umirovljenika Sikirevci</t>
  </si>
  <si>
    <t>Aktivnost A08102: Tekuće i kapitalne donacije VJERSKE ZAJEDNICE</t>
  </si>
  <si>
    <t>Tekuće donacije u novcu Udruga FRAMA</t>
  </si>
  <si>
    <t>Tekuće donacije u novcu župa Sikirevci</t>
  </si>
  <si>
    <t>Kapitalne donacije</t>
  </si>
  <si>
    <t>Kapitalne donacije u novcu župa Sikirevci</t>
  </si>
  <si>
    <t>ŠKOLSKO OBRAZOVANJE-PREŠKOLSKO,OSNOVNO,VISOKO I VIŠE</t>
  </si>
  <si>
    <t>RAZDJEL:0300;GLAVA:0300; Program 03001: Program predškolskog odgoja i obrazovanja</t>
  </si>
  <si>
    <t>Funkcijska klasifikacija: 09 - Obrazovanje</t>
  </si>
  <si>
    <t>Aktivnost A03001: Redovan rad PREDŠKOLE</t>
  </si>
  <si>
    <t>Rashodi za nabavu materijala za rad predškolskog odgoja</t>
  </si>
  <si>
    <t>o1,o5</t>
  </si>
  <si>
    <t>Sufinanciranje programa male škole ZVRK</t>
  </si>
  <si>
    <t>Aktivnost A03002: Redovan rad  OSNOVE ŠKOLE</t>
  </si>
  <si>
    <t>Aktivnost A03003: Redovan rad  SREDNJE OBRAZOVANJE</t>
  </si>
  <si>
    <t>Sufinanciranje dio cijene prijevoza učenika srednjoškolaca</t>
  </si>
  <si>
    <t>Aktivnost A03004: Redovan rad STUDENTI</t>
  </si>
  <si>
    <t>Stipendiranje studenata-jednokratno godišnje</t>
  </si>
  <si>
    <t>Izvori financiranja. 07 – Namjenski prihodi zaduženja</t>
  </si>
  <si>
    <t>o8</t>
  </si>
  <si>
    <t>Izdaci za otplatu glavnice primljenih kredita i zajmova</t>
  </si>
  <si>
    <t>Otplata glavnice primljenih kredita (NABAVA TRAKTORA)</t>
  </si>
  <si>
    <t>Otplata glavnice po financijskom leasingu od kreditnih institucija</t>
  </si>
  <si>
    <t>UKUPNI RASHODI   3+4</t>
  </si>
  <si>
    <t>UKUPNI IZDACI        5</t>
  </si>
  <si>
    <t>UKUPNO RASHODI I IZDACI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</si>
</sst>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#"/>
    <numFmt numFmtId="167" formatCode="#,###.00"/>
    <numFmt numFmtId="168" formatCode="#,##0"/>
    <numFmt numFmtId="169" formatCode="@"/>
  </numFmts>
  <fonts count="23"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0.5"/>
      <name val="Arial"/>
      <family val="2"/>
    </font>
    <font>
      <b/>
      <sz val="11"/>
      <name val="Arial CE"/>
      <family val="2"/>
    </font>
    <font>
      <sz val="11"/>
      <color indexed="2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wrapText="1"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5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/>
    </xf>
    <xf numFmtId="164" fontId="1" fillId="0" borderId="2" xfId="0" applyFont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2" xfId="0" applyFont="1" applyFill="1" applyBorder="1" applyAlignment="1">
      <alignment wrapText="1"/>
    </xf>
    <xf numFmtId="165" fontId="7" fillId="2" borderId="2" xfId="0" applyNumberFormat="1" applyFont="1" applyFill="1" applyBorder="1" applyAlignment="1">
      <alignment horizontal="center"/>
    </xf>
    <xf numFmtId="164" fontId="7" fillId="2" borderId="2" xfId="0" applyFont="1" applyFill="1" applyBorder="1" applyAlignment="1">
      <alignment horizontal="center" wrapText="1"/>
    </xf>
    <xf numFmtId="165" fontId="8" fillId="2" borderId="2" xfId="0" applyNumberFormat="1" applyFont="1" applyFill="1" applyBorder="1" applyAlignment="1">
      <alignment horizontal="center" wrapText="1"/>
    </xf>
    <xf numFmtId="164" fontId="8" fillId="2" borderId="2" xfId="0" applyFont="1" applyFill="1" applyBorder="1" applyAlignment="1">
      <alignment horizontal="center" wrapText="1"/>
    </xf>
    <xf numFmtId="164" fontId="1" fillId="3" borderId="2" xfId="0" applyFont="1" applyFill="1" applyBorder="1" applyAlignment="1">
      <alignment/>
    </xf>
    <xf numFmtId="164" fontId="1" fillId="3" borderId="2" xfId="0" applyFont="1" applyFill="1" applyBorder="1" applyAlignment="1">
      <alignment horizontal="center" wrapText="1"/>
    </xf>
    <xf numFmtId="166" fontId="1" fillId="3" borderId="2" xfId="0" applyNumberFormat="1" applyFont="1" applyFill="1" applyBorder="1" applyAlignment="1">
      <alignment horizontal="center"/>
    </xf>
    <xf numFmtId="164" fontId="1" fillId="3" borderId="2" xfId="0" applyFont="1" applyFill="1" applyBorder="1" applyAlignment="1">
      <alignment horizontal="center"/>
    </xf>
    <xf numFmtId="164" fontId="9" fillId="0" borderId="0" xfId="0" applyFont="1" applyAlignment="1">
      <alignment/>
    </xf>
    <xf numFmtId="167" fontId="1" fillId="0" borderId="0" xfId="0" applyNumberFormat="1" applyFont="1" applyAlignment="1">
      <alignment wrapText="1"/>
    </xf>
    <xf numFmtId="165" fontId="0" fillId="0" borderId="3" xfId="0" applyNumberFormat="1" applyFont="1" applyBorder="1" applyAlignment="1">
      <alignment horizontal="left"/>
    </xf>
    <xf numFmtId="165" fontId="0" fillId="0" borderId="3" xfId="0" applyNumberFormat="1" applyFont="1" applyBorder="1" applyAlignment="1">
      <alignment/>
    </xf>
    <xf numFmtId="164" fontId="0" fillId="0" borderId="2" xfId="0" applyBorder="1" applyAlignment="1">
      <alignment/>
    </xf>
    <xf numFmtId="164" fontId="0" fillId="0" borderId="1" xfId="0" applyBorder="1" applyAlignment="1">
      <alignment wrapText="1"/>
    </xf>
    <xf numFmtId="167" fontId="0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4" borderId="2" xfId="0" applyNumberFormat="1" applyFont="1" applyFill="1" applyBorder="1" applyAlignment="1">
      <alignment/>
    </xf>
    <xf numFmtId="168" fontId="10" fillId="4" borderId="4" xfId="0" applyNumberFormat="1" applyFont="1" applyFill="1" applyBorder="1" applyAlignment="1">
      <alignment/>
    </xf>
    <xf numFmtId="167" fontId="0" fillId="0" borderId="2" xfId="0" applyNumberFormat="1" applyBorder="1" applyAlignment="1">
      <alignment/>
    </xf>
    <xf numFmtId="165" fontId="0" fillId="0" borderId="2" xfId="0" applyNumberFormat="1" applyFont="1" applyBorder="1" applyAlignment="1">
      <alignment/>
    </xf>
    <xf numFmtId="164" fontId="11" fillId="5" borderId="0" xfId="0" applyFont="1" applyFill="1" applyAlignment="1">
      <alignment/>
    </xf>
    <xf numFmtId="164" fontId="11" fillId="5" borderId="1" xfId="0" applyFont="1" applyFill="1" applyBorder="1" applyAlignment="1">
      <alignment/>
    </xf>
    <xf numFmtId="164" fontId="0" fillId="5" borderId="1" xfId="0" applyFill="1" applyBorder="1" applyAlignment="1">
      <alignment wrapText="1"/>
    </xf>
    <xf numFmtId="165" fontId="12" fillId="5" borderId="2" xfId="0" applyNumberFormat="1" applyFont="1" applyFill="1" applyBorder="1" applyAlignment="1">
      <alignment/>
    </xf>
    <xf numFmtId="165" fontId="0" fillId="5" borderId="2" xfId="0" applyNumberFormat="1" applyFont="1" applyFill="1" applyBorder="1" applyAlignment="1">
      <alignment/>
    </xf>
    <xf numFmtId="168" fontId="10" fillId="5" borderId="4" xfId="0" applyNumberFormat="1" applyFont="1" applyFill="1" applyBorder="1" applyAlignment="1">
      <alignment/>
    </xf>
    <xf numFmtId="167" fontId="12" fillId="5" borderId="2" xfId="0" applyNumberFormat="1" applyFont="1" applyFill="1" applyBorder="1" applyAlignment="1">
      <alignment/>
    </xf>
    <xf numFmtId="164" fontId="1" fillId="5" borderId="0" xfId="0" applyFont="1" applyFill="1" applyAlignment="1">
      <alignment/>
    </xf>
    <xf numFmtId="164" fontId="11" fillId="5" borderId="1" xfId="0" applyFont="1" applyFill="1" applyBorder="1" applyAlignment="1">
      <alignment wrapText="1"/>
    </xf>
    <xf numFmtId="164" fontId="1" fillId="2" borderId="0" xfId="0" applyFont="1" applyFill="1" applyAlignment="1">
      <alignment/>
    </xf>
    <xf numFmtId="164" fontId="0" fillId="2" borderId="1" xfId="0" applyFill="1" applyBorder="1" applyAlignment="1">
      <alignment/>
    </xf>
    <xf numFmtId="164" fontId="0" fillId="2" borderId="1" xfId="0" applyFill="1" applyBorder="1" applyAlignment="1">
      <alignment wrapText="1"/>
    </xf>
    <xf numFmtId="165" fontId="1" fillId="2" borderId="2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8" fontId="10" fillId="2" borderId="4" xfId="0" applyNumberFormat="1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168" fontId="10" fillId="4" borderId="0" xfId="0" applyNumberFormat="1" applyFont="1" applyFill="1" applyBorder="1" applyAlignment="1">
      <alignment/>
    </xf>
    <xf numFmtId="165" fontId="0" fillId="0" borderId="3" xfId="0" applyNumberFormat="1" applyFont="1" applyBorder="1" applyAlignment="1">
      <alignment/>
    </xf>
    <xf numFmtId="167" fontId="0" fillId="0" borderId="1" xfId="0" applyNumberFormat="1" applyFont="1" applyBorder="1" applyAlignment="1">
      <alignment wrapText="1"/>
    </xf>
    <xf numFmtId="164" fontId="0" fillId="5" borderId="1" xfId="0" applyFill="1" applyBorder="1" applyAlignment="1">
      <alignment/>
    </xf>
    <xf numFmtId="165" fontId="1" fillId="5" borderId="2" xfId="0" applyNumberFormat="1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164" fontId="9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wrapText="1"/>
    </xf>
    <xf numFmtId="165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1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1" fillId="0" borderId="0" xfId="0" applyFont="1" applyAlignment="1">
      <alignment wrapText="1"/>
    </xf>
    <xf numFmtId="164" fontId="1" fillId="6" borderId="5" xfId="0" applyFont="1" applyFill="1" applyBorder="1" applyAlignment="1">
      <alignment horizontal="right" wrapText="1"/>
    </xf>
    <xf numFmtId="164" fontId="1" fillId="6" borderId="6" xfId="0" applyFont="1" applyFill="1" applyBorder="1" applyAlignment="1">
      <alignment horizontal="right" wrapText="1"/>
    </xf>
    <xf numFmtId="164" fontId="1" fillId="6" borderId="6" xfId="0" applyFont="1" applyFill="1" applyBorder="1" applyAlignment="1">
      <alignment horizontal="center" wrapText="1"/>
    </xf>
    <xf numFmtId="165" fontId="7" fillId="0" borderId="2" xfId="0" applyNumberFormat="1" applyFont="1" applyBorder="1" applyAlignment="1">
      <alignment horizontal="center"/>
    </xf>
    <xf numFmtId="164" fontId="7" fillId="0" borderId="2" xfId="0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center" wrapText="1"/>
    </xf>
    <xf numFmtId="164" fontId="8" fillId="0" borderId="2" xfId="0" applyFont="1" applyBorder="1" applyAlignment="1">
      <alignment horizontal="center" wrapText="1"/>
    </xf>
    <xf numFmtId="169" fontId="1" fillId="0" borderId="0" xfId="0" applyNumberFormat="1" applyFont="1" applyAlignment="1">
      <alignment horizontal="center" wrapText="1"/>
    </xf>
    <xf numFmtId="169" fontId="1" fillId="6" borderId="2" xfId="0" applyNumberFormat="1" applyFont="1" applyFill="1" applyBorder="1" applyAlignment="1">
      <alignment horizontal="center" wrapText="1"/>
    </xf>
    <xf numFmtId="168" fontId="1" fillId="6" borderId="2" xfId="0" applyNumberFormat="1" applyFont="1" applyFill="1" applyBorder="1" applyAlignment="1">
      <alignment horizontal="center" wrapText="1"/>
    </xf>
    <xf numFmtId="164" fontId="1" fillId="7" borderId="2" xfId="0" applyFont="1" applyFill="1" applyBorder="1" applyAlignment="1">
      <alignment horizontal="center"/>
    </xf>
    <xf numFmtId="164" fontId="1" fillId="8" borderId="2" xfId="0" applyFont="1" applyFill="1" applyBorder="1" applyAlignment="1">
      <alignment horizontal="center"/>
    </xf>
    <xf numFmtId="164" fontId="1" fillId="9" borderId="7" xfId="0" applyFont="1" applyFill="1" applyBorder="1" applyAlignment="1">
      <alignment/>
    </xf>
    <xf numFmtId="164" fontId="1" fillId="9" borderId="2" xfId="0" applyFont="1" applyFill="1" applyBorder="1" applyAlignment="1">
      <alignment wrapText="1"/>
    </xf>
    <xf numFmtId="165" fontId="1" fillId="9" borderId="2" xfId="0" applyNumberFormat="1" applyFont="1" applyFill="1" applyBorder="1" applyAlignment="1">
      <alignment/>
    </xf>
    <xf numFmtId="164" fontId="1" fillId="9" borderId="2" xfId="0" applyFont="1" applyFill="1" applyBorder="1" applyAlignment="1">
      <alignment/>
    </xf>
    <xf numFmtId="164" fontId="0" fillId="9" borderId="2" xfId="0" applyFont="1" applyFill="1" applyBorder="1" applyAlignment="1">
      <alignment/>
    </xf>
    <xf numFmtId="164" fontId="0" fillId="10" borderId="2" xfId="0" applyFont="1" applyFill="1" applyBorder="1" applyAlignment="1">
      <alignment/>
    </xf>
    <xf numFmtId="164" fontId="0" fillId="10" borderId="2" xfId="0" applyFont="1" applyFill="1" applyBorder="1" applyAlignment="1">
      <alignment wrapText="1"/>
    </xf>
    <xf numFmtId="165" fontId="0" fillId="10" borderId="2" xfId="0" applyNumberFormat="1" applyFont="1" applyFill="1" applyBorder="1" applyAlignment="1">
      <alignment/>
    </xf>
    <xf numFmtId="167" fontId="1" fillId="9" borderId="2" xfId="0" applyNumberFormat="1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7" fillId="9" borderId="2" xfId="0" applyFont="1" applyFill="1" applyBorder="1" applyAlignment="1">
      <alignment wrapText="1"/>
    </xf>
    <xf numFmtId="164" fontId="1" fillId="4" borderId="2" xfId="0" applyFont="1" applyFill="1" applyBorder="1" applyAlignment="1">
      <alignment/>
    </xf>
    <xf numFmtId="164" fontId="1" fillId="9" borderId="2" xfId="0" applyFont="1" applyFill="1" applyBorder="1" applyAlignment="1">
      <alignment horizontal="left" wrapText="1"/>
    </xf>
    <xf numFmtId="164" fontId="0" fillId="9" borderId="2" xfId="0" applyFill="1" applyBorder="1" applyAlignment="1">
      <alignment/>
    </xf>
    <xf numFmtId="167" fontId="0" fillId="10" borderId="2" xfId="0" applyNumberFormat="1" applyFont="1" applyFill="1" applyBorder="1" applyAlignment="1">
      <alignment wrapText="1"/>
    </xf>
    <xf numFmtId="164" fontId="0" fillId="10" borderId="2" xfId="0" applyFill="1" applyBorder="1" applyAlignment="1">
      <alignment/>
    </xf>
    <xf numFmtId="164" fontId="0" fillId="9" borderId="2" xfId="0" applyFont="1" applyFill="1" applyBorder="1" applyAlignment="1">
      <alignment wrapText="1"/>
    </xf>
    <xf numFmtId="164" fontId="1" fillId="11" borderId="8" xfId="0" applyFont="1" applyFill="1" applyBorder="1" applyAlignment="1">
      <alignment/>
    </xf>
    <xf numFmtId="164" fontId="1" fillId="11" borderId="9" xfId="0" applyFont="1" applyFill="1" applyBorder="1" applyAlignment="1">
      <alignment/>
    </xf>
    <xf numFmtId="164" fontId="0" fillId="11" borderId="10" xfId="0" applyFill="1" applyBorder="1" applyAlignment="1">
      <alignment/>
    </xf>
    <xf numFmtId="164" fontId="6" fillId="11" borderId="11" xfId="0" applyFont="1" applyFill="1" applyBorder="1" applyAlignment="1">
      <alignment wrapText="1"/>
    </xf>
    <xf numFmtId="167" fontId="1" fillId="11" borderId="12" xfId="0" applyNumberFormat="1" applyFont="1" applyFill="1" applyBorder="1" applyAlignment="1">
      <alignment/>
    </xf>
    <xf numFmtId="165" fontId="1" fillId="11" borderId="12" xfId="0" applyNumberFormat="1" applyFont="1" applyFill="1" applyBorder="1" applyAlignment="1">
      <alignment/>
    </xf>
    <xf numFmtId="168" fontId="10" fillId="11" borderId="4" xfId="0" applyNumberFormat="1" applyFont="1" applyFill="1" applyBorder="1" applyAlignment="1">
      <alignment/>
    </xf>
    <xf numFmtId="165" fontId="7" fillId="0" borderId="3" xfId="0" applyNumberFormat="1" applyFont="1" applyBorder="1" applyAlignment="1">
      <alignment horizontal="center"/>
    </xf>
    <xf numFmtId="164" fontId="0" fillId="9" borderId="7" xfId="0" applyFill="1" applyBorder="1" applyAlignment="1">
      <alignment/>
    </xf>
    <xf numFmtId="164" fontId="0" fillId="10" borderId="2" xfId="0" applyFont="1" applyFill="1" applyBorder="1" applyAlignment="1">
      <alignment horizontal="center"/>
    </xf>
    <xf numFmtId="164" fontId="1" fillId="10" borderId="2" xfId="0" applyFont="1" applyFill="1" applyBorder="1" applyAlignment="1">
      <alignment/>
    </xf>
    <xf numFmtId="164" fontId="0" fillId="9" borderId="2" xfId="0" applyFont="1" applyFill="1" applyBorder="1" applyAlignment="1">
      <alignment horizontal="center"/>
    </xf>
    <xf numFmtId="164" fontId="0" fillId="9" borderId="2" xfId="0" applyFill="1" applyBorder="1" applyAlignment="1">
      <alignment horizontal="center"/>
    </xf>
    <xf numFmtId="164" fontId="13" fillId="10" borderId="2" xfId="0" applyFont="1" applyFill="1" applyBorder="1" applyAlignment="1">
      <alignment horizontal="center"/>
    </xf>
    <xf numFmtId="164" fontId="1" fillId="9" borderId="2" xfId="0" applyFont="1" applyFill="1" applyBorder="1" applyAlignment="1">
      <alignment horizontal="center"/>
    </xf>
    <xf numFmtId="164" fontId="13" fillId="10" borderId="2" xfId="0" applyFont="1" applyFill="1" applyBorder="1" applyAlignment="1">
      <alignment horizontal="center" wrapText="1"/>
    </xf>
    <xf numFmtId="164" fontId="1" fillId="11" borderId="10" xfId="0" applyFont="1" applyFill="1" applyBorder="1" applyAlignment="1">
      <alignment/>
    </xf>
    <xf numFmtId="164" fontId="6" fillId="11" borderId="1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6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/>
    </xf>
    <xf numFmtId="164" fontId="1" fillId="9" borderId="13" xfId="0" applyFont="1" applyFill="1" applyBorder="1" applyAlignment="1">
      <alignment/>
    </xf>
    <xf numFmtId="164" fontId="0" fillId="9" borderId="13" xfId="0" applyFill="1" applyBorder="1" applyAlignment="1">
      <alignment/>
    </xf>
    <xf numFmtId="164" fontId="1" fillId="9" borderId="14" xfId="0" applyFont="1" applyFill="1" applyBorder="1" applyAlignment="1">
      <alignment/>
    </xf>
    <xf numFmtId="164" fontId="1" fillId="9" borderId="15" xfId="0" applyFont="1" applyFill="1" applyBorder="1" applyAlignment="1">
      <alignment wrapText="1"/>
    </xf>
    <xf numFmtId="164" fontId="0" fillId="12" borderId="2" xfId="0" applyFill="1" applyBorder="1" applyAlignment="1">
      <alignment/>
    </xf>
    <xf numFmtId="164" fontId="0" fillId="12" borderId="15" xfId="0" applyFont="1" applyFill="1" applyBorder="1" applyAlignment="1">
      <alignment wrapText="1"/>
    </xf>
    <xf numFmtId="167" fontId="0" fillId="12" borderId="15" xfId="0" applyNumberFormat="1" applyFont="1" applyFill="1" applyBorder="1" applyAlignment="1">
      <alignment wrapText="1"/>
    </xf>
    <xf numFmtId="165" fontId="1" fillId="13" borderId="1" xfId="0" applyNumberFormat="1" applyFont="1" applyFill="1" applyBorder="1" applyAlignment="1">
      <alignment/>
    </xf>
    <xf numFmtId="165" fontId="0" fillId="13" borderId="2" xfId="0" applyNumberFormat="1" applyFont="1" applyFill="1" applyBorder="1" applyAlignment="1">
      <alignment/>
    </xf>
    <xf numFmtId="165" fontId="1" fillId="12" borderId="1" xfId="0" applyNumberFormat="1" applyFont="1" applyFill="1" applyBorder="1" applyAlignment="1">
      <alignment/>
    </xf>
    <xf numFmtId="164" fontId="0" fillId="0" borderId="2" xfId="0" applyFill="1" applyBorder="1" applyAlignment="1">
      <alignment/>
    </xf>
    <xf numFmtId="164" fontId="1" fillId="11" borderId="16" xfId="0" applyFont="1" applyFill="1" applyBorder="1" applyAlignment="1">
      <alignment/>
    </xf>
    <xf numFmtId="165" fontId="0" fillId="11" borderId="12" xfId="0" applyNumberFormat="1" applyFont="1" applyFill="1" applyBorder="1" applyAlignment="1">
      <alignment/>
    </xf>
    <xf numFmtId="165" fontId="1" fillId="11" borderId="10" xfId="0" applyNumberFormat="1" applyFont="1" applyFill="1" applyBorder="1" applyAlignment="1">
      <alignment/>
    </xf>
    <xf numFmtId="165" fontId="1" fillId="11" borderId="2" xfId="0" applyNumberFormat="1" applyFont="1" applyFill="1" applyBorder="1" applyAlignment="1">
      <alignment/>
    </xf>
    <xf numFmtId="164" fontId="1" fillId="4" borderId="17" xfId="0" applyFont="1" applyFill="1" applyBorder="1" applyAlignment="1">
      <alignment/>
    </xf>
    <xf numFmtId="164" fontId="0" fillId="12" borderId="17" xfId="0" applyFill="1" applyBorder="1" applyAlignment="1">
      <alignment/>
    </xf>
    <xf numFmtId="164" fontId="8" fillId="12" borderId="18" xfId="0" applyFont="1" applyFill="1" applyBorder="1" applyAlignment="1">
      <alignment wrapText="1"/>
    </xf>
    <xf numFmtId="165" fontId="0" fillId="12" borderId="19" xfId="0" applyNumberFormat="1" applyFont="1" applyFill="1" applyBorder="1" applyAlignment="1">
      <alignment/>
    </xf>
    <xf numFmtId="167" fontId="0" fillId="0" borderId="2" xfId="0" applyNumberFormat="1" applyFill="1" applyBorder="1" applyAlignment="1">
      <alignment/>
    </xf>
    <xf numFmtId="164" fontId="4" fillId="0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0" fillId="0" borderId="0" xfId="0" applyFont="1" applyBorder="1" applyAlignment="1">
      <alignment horizontal="center" wrapText="1"/>
    </xf>
    <xf numFmtId="164" fontId="6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wrapText="1"/>
    </xf>
    <xf numFmtId="165" fontId="1" fillId="4" borderId="0" xfId="0" applyNumberFormat="1" applyFont="1" applyFill="1" applyBorder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wrapText="1"/>
    </xf>
    <xf numFmtId="164" fontId="14" fillId="0" borderId="0" xfId="0" applyFont="1" applyAlignment="1">
      <alignment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64" fontId="14" fillId="0" borderId="0" xfId="0" applyFont="1" applyBorder="1" applyAlignment="1">
      <alignment horizontal="left"/>
    </xf>
    <xf numFmtId="164" fontId="1" fillId="6" borderId="20" xfId="0" applyFont="1" applyFill="1" applyBorder="1" applyAlignment="1">
      <alignment horizontal="right" wrapText="1"/>
    </xf>
    <xf numFmtId="164" fontId="1" fillId="6" borderId="21" xfId="0" applyFont="1" applyFill="1" applyBorder="1" applyAlignment="1">
      <alignment horizontal="right" wrapText="1"/>
    </xf>
    <xf numFmtId="164" fontId="1" fillId="6" borderId="21" xfId="0" applyFont="1" applyFill="1" applyBorder="1" applyAlignment="1">
      <alignment horizontal="center" wrapText="1"/>
    </xf>
    <xf numFmtId="169" fontId="1" fillId="6" borderId="22" xfId="0" applyNumberFormat="1" applyFont="1" applyFill="1" applyBorder="1" applyAlignment="1">
      <alignment horizontal="center" wrapText="1"/>
    </xf>
    <xf numFmtId="169" fontId="1" fillId="6" borderId="23" xfId="0" applyNumberFormat="1" applyFont="1" applyFill="1" applyBorder="1" applyAlignment="1">
      <alignment horizontal="center" wrapText="1"/>
    </xf>
    <xf numFmtId="169" fontId="1" fillId="7" borderId="2" xfId="0" applyNumberFormat="1" applyFont="1" applyFill="1" applyBorder="1" applyAlignment="1">
      <alignment horizontal="center" wrapText="1"/>
    </xf>
    <xf numFmtId="169" fontId="4" fillId="4" borderId="24" xfId="0" applyNumberFormat="1" applyFont="1" applyFill="1" applyBorder="1" applyAlignment="1">
      <alignment horizontal="left" wrapText="1"/>
    </xf>
    <xf numFmtId="168" fontId="1" fillId="4" borderId="25" xfId="0" applyNumberFormat="1" applyFont="1" applyFill="1" applyBorder="1" applyAlignment="1">
      <alignment horizontal="center" wrapText="1"/>
    </xf>
    <xf numFmtId="164" fontId="1" fillId="10" borderId="2" xfId="0" applyFont="1" applyFill="1" applyBorder="1" applyAlignment="1">
      <alignment horizontal="center"/>
    </xf>
    <xf numFmtId="164" fontId="4" fillId="4" borderId="2" xfId="0" applyFont="1" applyFill="1" applyBorder="1" applyAlignment="1">
      <alignment/>
    </xf>
    <xf numFmtId="164" fontId="1" fillId="4" borderId="2" xfId="0" applyFont="1" applyFill="1" applyBorder="1" applyAlignment="1">
      <alignment wrapText="1"/>
    </xf>
    <xf numFmtId="165" fontId="1" fillId="4" borderId="2" xfId="0" applyNumberFormat="1" applyFont="1" applyFill="1" applyBorder="1" applyAlignment="1">
      <alignment/>
    </xf>
    <xf numFmtId="167" fontId="14" fillId="0" borderId="2" xfId="0" applyNumberFormat="1" applyFont="1" applyBorder="1" applyAlignment="1">
      <alignment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2" xfId="0" applyFont="1" applyBorder="1" applyAlignment="1">
      <alignment wrapText="1"/>
    </xf>
    <xf numFmtId="164" fontId="4" fillId="0" borderId="26" xfId="0" applyFont="1" applyBorder="1" applyAlignment="1">
      <alignment/>
    </xf>
    <xf numFmtId="164" fontId="4" fillId="0" borderId="27" xfId="0" applyFont="1" applyBorder="1" applyAlignment="1">
      <alignment/>
    </xf>
    <xf numFmtId="165" fontId="4" fillId="0" borderId="2" xfId="0" applyNumberFormat="1" applyFont="1" applyBorder="1" applyAlignment="1">
      <alignment/>
    </xf>
    <xf numFmtId="164" fontId="0" fillId="10" borderId="7" xfId="0" applyFont="1" applyFill="1" applyBorder="1" applyAlignment="1">
      <alignment/>
    </xf>
    <xf numFmtId="164" fontId="1" fillId="10" borderId="7" xfId="0" applyFont="1" applyFill="1" applyBorder="1" applyAlignment="1">
      <alignment horizontal="center"/>
    </xf>
    <xf numFmtId="164" fontId="6" fillId="0" borderId="2" xfId="0" applyFont="1" applyFill="1" applyBorder="1" applyAlignment="1">
      <alignment wrapText="1"/>
    </xf>
    <xf numFmtId="165" fontId="1" fillId="0" borderId="2" xfId="0" applyNumberFormat="1" applyFont="1" applyFill="1" applyBorder="1" applyAlignment="1">
      <alignment/>
    </xf>
    <xf numFmtId="164" fontId="4" fillId="0" borderId="2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 wrapText="1"/>
    </xf>
    <xf numFmtId="165" fontId="1" fillId="11" borderId="12" xfId="0" applyNumberFormat="1" applyFont="1" applyFill="1" applyBorder="1" applyAlignment="1">
      <alignment vertical="center" wrapText="1"/>
    </xf>
    <xf numFmtId="164" fontId="15" fillId="0" borderId="0" xfId="0" applyFont="1" applyBorder="1" applyAlignment="1">
      <alignment/>
    </xf>
    <xf numFmtId="168" fontId="1" fillId="6" borderId="23" xfId="0" applyNumberFormat="1" applyFont="1" applyFill="1" applyBorder="1" applyAlignment="1">
      <alignment horizontal="center" wrapText="1"/>
    </xf>
    <xf numFmtId="169" fontId="14" fillId="14" borderId="6" xfId="0" applyNumberFormat="1" applyFont="1" applyFill="1" applyBorder="1" applyAlignment="1">
      <alignment horizontal="left" wrapText="1"/>
    </xf>
    <xf numFmtId="168" fontId="1" fillId="14" borderId="0" xfId="0" applyNumberFormat="1" applyFont="1" applyFill="1" applyBorder="1" applyAlignment="1">
      <alignment horizontal="center" wrapText="1"/>
    </xf>
    <xf numFmtId="164" fontId="14" fillId="0" borderId="2" xfId="0" applyFont="1" applyBorder="1" applyAlignment="1">
      <alignment wrapText="1"/>
    </xf>
    <xf numFmtId="164" fontId="14" fillId="0" borderId="2" xfId="0" applyFont="1" applyBorder="1" applyAlignment="1">
      <alignment/>
    </xf>
    <xf numFmtId="167" fontId="0" fillId="0" borderId="0" xfId="0" applyNumberFormat="1" applyAlignment="1">
      <alignment/>
    </xf>
    <xf numFmtId="164" fontId="4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/>
    </xf>
    <xf numFmtId="165" fontId="1" fillId="15" borderId="28" xfId="0" applyNumberFormat="1" applyFont="1" applyFill="1" applyBorder="1" applyAlignment="1">
      <alignment horizontal="center" wrapText="1"/>
    </xf>
    <xf numFmtId="167" fontId="1" fillId="15" borderId="28" xfId="0" applyNumberFormat="1" applyFont="1" applyFill="1" applyBorder="1" applyAlignment="1">
      <alignment horizontal="center" wrapText="1"/>
    </xf>
    <xf numFmtId="164" fontId="0" fillId="4" borderId="2" xfId="0" applyFill="1" applyBorder="1" applyAlignment="1">
      <alignment/>
    </xf>
    <xf numFmtId="164" fontId="1" fillId="4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 wrapText="1"/>
    </xf>
    <xf numFmtId="164" fontId="4" fillId="4" borderId="0" xfId="0" applyFont="1" applyFill="1" applyBorder="1" applyAlignment="1">
      <alignment/>
    </xf>
    <xf numFmtId="164" fontId="1" fillId="4" borderId="0" xfId="0" applyFont="1" applyFill="1" applyBorder="1" applyAlignment="1">
      <alignment/>
    </xf>
    <xf numFmtId="164" fontId="0" fillId="4" borderId="0" xfId="0" applyFill="1" applyBorder="1" applyAlignment="1">
      <alignment/>
    </xf>
    <xf numFmtId="164" fontId="0" fillId="4" borderId="0" xfId="0" applyFont="1" applyFill="1" applyBorder="1" applyAlignment="1">
      <alignment wrapText="1"/>
    </xf>
    <xf numFmtId="165" fontId="0" fillId="4" borderId="0" xfId="0" applyNumberFormat="1" applyFont="1" applyFill="1" applyBorder="1" applyAlignment="1">
      <alignment/>
    </xf>
    <xf numFmtId="164" fontId="14" fillId="0" borderId="0" xfId="0" applyFont="1" applyAlignment="1">
      <alignment wrapText="1"/>
    </xf>
    <xf numFmtId="164" fontId="14" fillId="0" borderId="29" xfId="0" applyFont="1" applyBorder="1" applyAlignment="1">
      <alignment horizontal="left"/>
    </xf>
    <xf numFmtId="164" fontId="4" fillId="15" borderId="28" xfId="0" applyFont="1" applyFill="1" applyBorder="1" applyAlignment="1">
      <alignment/>
    </xf>
    <xf numFmtId="169" fontId="1" fillId="15" borderId="28" xfId="0" applyNumberFormat="1" applyFont="1" applyFill="1" applyBorder="1" applyAlignment="1">
      <alignment horizontal="center" wrapText="1"/>
    </xf>
    <xf numFmtId="164" fontId="14" fillId="4" borderId="29" xfId="0" applyFont="1" applyFill="1" applyBorder="1" applyAlignment="1">
      <alignment horizontal="left"/>
    </xf>
    <xf numFmtId="164" fontId="0" fillId="4" borderId="15" xfId="0" applyFont="1" applyFill="1" applyBorder="1" applyAlignment="1">
      <alignment wrapText="1"/>
    </xf>
    <xf numFmtId="165" fontId="0" fillId="4" borderId="1" xfId="0" applyNumberFormat="1" applyFont="1" applyFill="1" applyBorder="1" applyAlignment="1">
      <alignment/>
    </xf>
    <xf numFmtId="165" fontId="1" fillId="4" borderId="1" xfId="0" applyNumberFormat="1" applyFont="1" applyFill="1" applyBorder="1" applyAlignment="1">
      <alignment/>
    </xf>
    <xf numFmtId="164" fontId="4" fillId="15" borderId="30" xfId="0" applyFont="1" applyFill="1" applyBorder="1" applyAlignment="1">
      <alignment horizontal="left"/>
    </xf>
    <xf numFmtId="164" fontId="1" fillId="15" borderId="2" xfId="0" applyFont="1" applyFill="1" applyBorder="1" applyAlignment="1">
      <alignment/>
    </xf>
    <xf numFmtId="164" fontId="4" fillId="0" borderId="15" xfId="0" applyFont="1" applyBorder="1" applyAlignment="1">
      <alignment wrapText="1"/>
    </xf>
    <xf numFmtId="165" fontId="4" fillId="11" borderId="12" xfId="0" applyNumberFormat="1" applyFont="1" applyFill="1" applyBorder="1" applyAlignment="1">
      <alignment wrapText="1"/>
    </xf>
    <xf numFmtId="164" fontId="4" fillId="0" borderId="29" xfId="0" applyFont="1" applyBorder="1" applyAlignment="1">
      <alignment horizontal="left"/>
    </xf>
    <xf numFmtId="164" fontId="4" fillId="15" borderId="1" xfId="0" applyFont="1" applyFill="1" applyBorder="1" applyAlignment="1">
      <alignment horizontal="left"/>
    </xf>
    <xf numFmtId="165" fontId="1" fillId="15" borderId="19" xfId="0" applyNumberFormat="1" applyFont="1" applyFill="1" applyBorder="1" applyAlignment="1">
      <alignment/>
    </xf>
    <xf numFmtId="165" fontId="1" fillId="10" borderId="2" xfId="0" applyNumberFormat="1" applyFont="1" applyFill="1" applyBorder="1" applyAlignment="1">
      <alignment/>
    </xf>
    <xf numFmtId="167" fontId="1" fillId="0" borderId="2" xfId="0" applyNumberFormat="1" applyFont="1" applyBorder="1" applyAlignment="1">
      <alignment/>
    </xf>
    <xf numFmtId="164" fontId="1" fillId="16" borderId="19" xfId="0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27" xfId="0" applyFont="1" applyBorder="1" applyAlignment="1">
      <alignment/>
    </xf>
    <xf numFmtId="164" fontId="4" fillId="0" borderId="15" xfId="0" applyFont="1" applyBorder="1" applyAlignment="1">
      <alignment horizontal="left"/>
    </xf>
    <xf numFmtId="164" fontId="4" fillId="15" borderId="2" xfId="0" applyFont="1" applyFill="1" applyBorder="1" applyAlignment="1">
      <alignment/>
    </xf>
    <xf numFmtId="164" fontId="4" fillId="15" borderId="15" xfId="0" applyFont="1" applyFill="1" applyBorder="1" applyAlignment="1">
      <alignment wrapText="1"/>
    </xf>
    <xf numFmtId="165" fontId="1" fillId="15" borderId="1" xfId="0" applyNumberFormat="1" applyFont="1" applyFill="1" applyBorder="1" applyAlignment="1">
      <alignment/>
    </xf>
    <xf numFmtId="164" fontId="16" fillId="0" borderId="2" xfId="0" applyFont="1" applyBorder="1" applyAlignment="1">
      <alignment/>
    </xf>
    <xf numFmtId="164" fontId="16" fillId="4" borderId="2" xfId="0" applyFont="1" applyFill="1" applyBorder="1" applyAlignment="1">
      <alignment/>
    </xf>
    <xf numFmtId="164" fontId="16" fillId="4" borderId="2" xfId="0" applyFont="1" applyFill="1" applyBorder="1" applyAlignment="1">
      <alignment horizontal="center"/>
    </xf>
    <xf numFmtId="164" fontId="16" fillId="4" borderId="2" xfId="0" applyFont="1" applyFill="1" applyBorder="1" applyAlignment="1">
      <alignment wrapText="1"/>
    </xf>
    <xf numFmtId="165" fontId="1" fillId="9" borderId="1" xfId="0" applyNumberFormat="1" applyFont="1" applyFill="1" applyBorder="1" applyAlignment="1">
      <alignment/>
    </xf>
    <xf numFmtId="164" fontId="4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4" fontId="0" fillId="16" borderId="19" xfId="0" applyFill="1" applyBorder="1" applyAlignment="1">
      <alignment/>
    </xf>
    <xf numFmtId="164" fontId="0" fillId="0" borderId="27" xfId="0" applyBorder="1" applyAlignment="1">
      <alignment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 wrapText="1"/>
    </xf>
    <xf numFmtId="165" fontId="1" fillId="4" borderId="0" xfId="0" applyNumberFormat="1" applyFont="1" applyFill="1" applyAlignment="1">
      <alignment wrapText="1"/>
    </xf>
    <xf numFmtId="164" fontId="17" fillId="0" borderId="0" xfId="0" applyFont="1" applyBorder="1" applyAlignment="1">
      <alignment/>
    </xf>
    <xf numFmtId="164" fontId="17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8" fillId="0" borderId="3" xfId="0" applyNumberFormat="1" applyFont="1" applyBorder="1" applyAlignment="1">
      <alignment horizontal="center"/>
    </xf>
    <xf numFmtId="164" fontId="1" fillId="3" borderId="0" xfId="0" applyFont="1" applyFill="1" applyAlignment="1">
      <alignment horizontal="center"/>
    </xf>
    <xf numFmtId="164" fontId="0" fillId="7" borderId="2" xfId="0" applyFill="1" applyBorder="1" applyAlignment="1">
      <alignment/>
    </xf>
    <xf numFmtId="169" fontId="1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164" fontId="1" fillId="9" borderId="26" xfId="0" applyFont="1" applyFill="1" applyBorder="1" applyAlignment="1">
      <alignment wrapText="1"/>
    </xf>
    <xf numFmtId="164" fontId="0" fillId="17" borderId="2" xfId="0" applyFill="1" applyBorder="1" applyAlignment="1">
      <alignment/>
    </xf>
    <xf numFmtId="168" fontId="10" fillId="17" borderId="4" xfId="0" applyNumberFormat="1" applyFont="1" applyFill="1" applyBorder="1" applyAlignment="1">
      <alignment/>
    </xf>
    <xf numFmtId="164" fontId="0" fillId="4" borderId="2" xfId="0" applyFont="1" applyFill="1" applyBorder="1" applyAlignment="1">
      <alignment/>
    </xf>
    <xf numFmtId="167" fontId="4" fillId="0" borderId="2" xfId="0" applyNumberFormat="1" applyFont="1" applyBorder="1" applyAlignment="1">
      <alignment/>
    </xf>
    <xf numFmtId="164" fontId="1" fillId="0" borderId="2" xfId="0" applyFont="1" applyBorder="1" applyAlignment="1">
      <alignment horizontal="center" wrapText="1"/>
    </xf>
    <xf numFmtId="169" fontId="4" fillId="15" borderId="28" xfId="0" applyNumberFormat="1" applyFont="1" applyFill="1" applyBorder="1" applyAlignment="1">
      <alignment horizontal="left" wrapText="1"/>
    </xf>
    <xf numFmtId="169" fontId="1" fillId="17" borderId="2" xfId="0" applyNumberFormat="1" applyFont="1" applyFill="1" applyBorder="1" applyAlignment="1">
      <alignment horizontal="center" wrapText="1"/>
    </xf>
    <xf numFmtId="165" fontId="0" fillId="9" borderId="2" xfId="0" applyNumberFormat="1" applyFont="1" applyFill="1" applyBorder="1" applyAlignment="1">
      <alignment/>
    </xf>
    <xf numFmtId="167" fontId="0" fillId="10" borderId="2" xfId="0" applyNumberFormat="1" applyFont="1" applyFill="1" applyBorder="1" applyAlignment="1">
      <alignment/>
    </xf>
    <xf numFmtId="167" fontId="0" fillId="17" borderId="2" xfId="0" applyNumberFormat="1" applyFill="1" applyBorder="1" applyAlignment="1">
      <alignment/>
    </xf>
    <xf numFmtId="164" fontId="0" fillId="16" borderId="2" xfId="0" applyFill="1" applyBorder="1" applyAlignment="1">
      <alignment/>
    </xf>
    <xf numFmtId="167" fontId="0" fillId="16" borderId="2" xfId="0" applyNumberFormat="1" applyFill="1" applyBorder="1" applyAlignment="1">
      <alignment/>
    </xf>
    <xf numFmtId="169" fontId="14" fillId="10" borderId="28" xfId="0" applyNumberFormat="1" applyFont="1" applyFill="1" applyBorder="1" applyAlignment="1">
      <alignment horizontal="left" wrapText="1"/>
    </xf>
    <xf numFmtId="169" fontId="14" fillId="9" borderId="28" xfId="0" applyNumberFormat="1" applyFont="1" applyFill="1" applyBorder="1" applyAlignment="1">
      <alignment horizontal="left" wrapText="1"/>
    </xf>
    <xf numFmtId="169" fontId="4" fillId="9" borderId="28" xfId="0" applyNumberFormat="1" applyFont="1" applyFill="1" applyBorder="1" applyAlignment="1">
      <alignment horizontal="left" wrapText="1"/>
    </xf>
    <xf numFmtId="164" fontId="0" fillId="17" borderId="2" xfId="0" applyFont="1" applyFill="1" applyBorder="1" applyAlignment="1">
      <alignment/>
    </xf>
    <xf numFmtId="167" fontId="0" fillId="17" borderId="2" xfId="0" applyNumberFormat="1" applyFont="1" applyFill="1" applyBorder="1" applyAlignment="1">
      <alignment/>
    </xf>
    <xf numFmtId="169" fontId="18" fillId="4" borderId="28" xfId="0" applyNumberFormat="1" applyFont="1" applyFill="1" applyBorder="1" applyAlignment="1">
      <alignment horizontal="left" wrapText="1"/>
    </xf>
    <xf numFmtId="169" fontId="14" fillId="4" borderId="28" xfId="0" applyNumberFormat="1" applyFont="1" applyFill="1" applyBorder="1" applyAlignment="1">
      <alignment horizontal="left" wrapText="1"/>
    </xf>
    <xf numFmtId="165" fontId="1" fillId="4" borderId="0" xfId="0" applyNumberFormat="1" applyFont="1" applyFill="1" applyBorder="1" applyAlignment="1">
      <alignment wrapText="1"/>
    </xf>
    <xf numFmtId="167" fontId="4" fillId="11" borderId="12" xfId="0" applyNumberFormat="1" applyFont="1" applyFill="1" applyBorder="1" applyAlignment="1">
      <alignment/>
    </xf>
    <xf numFmtId="164" fontId="0" fillId="7" borderId="2" xfId="0" applyFont="1" applyFill="1" applyBorder="1" applyAlignment="1">
      <alignment horizontal="center" wrapText="1"/>
    </xf>
    <xf numFmtId="169" fontId="14" fillId="14" borderId="28" xfId="0" applyNumberFormat="1" applyFont="1" applyFill="1" applyBorder="1" applyAlignment="1">
      <alignment horizontal="left" wrapText="1"/>
    </xf>
    <xf numFmtId="169" fontId="1" fillId="18" borderId="2" xfId="0" applyNumberFormat="1" applyFont="1" applyFill="1" applyBorder="1" applyAlignment="1">
      <alignment horizontal="center" wrapText="1"/>
    </xf>
    <xf numFmtId="164" fontId="19" fillId="9" borderId="2" xfId="0" applyFont="1" applyFill="1" applyBorder="1" applyAlignment="1">
      <alignment/>
    </xf>
    <xf numFmtId="164" fontId="20" fillId="9" borderId="2" xfId="0" applyFont="1" applyFill="1" applyBorder="1" applyAlignment="1">
      <alignment/>
    </xf>
    <xf numFmtId="164" fontId="19" fillId="9" borderId="2" xfId="0" applyFont="1" applyFill="1" applyBorder="1" applyAlignment="1">
      <alignment wrapText="1"/>
    </xf>
    <xf numFmtId="168" fontId="21" fillId="11" borderId="4" xfId="0" applyNumberFormat="1" applyFont="1" applyFill="1" applyBorder="1" applyAlignment="1">
      <alignment/>
    </xf>
    <xf numFmtId="164" fontId="1" fillId="0" borderId="2" xfId="0" applyFont="1" applyBorder="1" applyAlignment="1">
      <alignment horizontal="center"/>
    </xf>
    <xf numFmtId="164" fontId="0" fillId="18" borderId="2" xfId="0" applyFill="1" applyBorder="1" applyAlignment="1">
      <alignment/>
    </xf>
    <xf numFmtId="164" fontId="0" fillId="10" borderId="7" xfId="0" applyFill="1" applyBorder="1" applyAlignment="1">
      <alignment/>
    </xf>
    <xf numFmtId="165" fontId="4" fillId="11" borderId="12" xfId="0" applyNumberFormat="1" applyFont="1" applyFill="1" applyBorder="1" applyAlignment="1">
      <alignment/>
    </xf>
    <xf numFmtId="164" fontId="1" fillId="7" borderId="2" xfId="0" applyFont="1" applyFill="1" applyBorder="1" applyAlignment="1">
      <alignment horizontal="center" wrapText="1"/>
    </xf>
    <xf numFmtId="164" fontId="1" fillId="10" borderId="7" xfId="0" applyFont="1" applyFill="1" applyBorder="1" applyAlignment="1">
      <alignment/>
    </xf>
    <xf numFmtId="169" fontId="14" fillId="4" borderId="1" xfId="0" applyNumberFormat="1" applyFont="1" applyFill="1" applyBorder="1" applyAlignment="1">
      <alignment horizontal="left" wrapText="1"/>
    </xf>
    <xf numFmtId="169" fontId="14" fillId="4" borderId="27" xfId="0" applyNumberFormat="1" applyFont="1" applyFill="1" applyBorder="1" applyAlignment="1">
      <alignment horizontal="left" wrapText="1"/>
    </xf>
    <xf numFmtId="164" fontId="20" fillId="9" borderId="2" xfId="0" applyFont="1" applyFill="1" applyBorder="1" applyAlignment="1">
      <alignment horizontal="center"/>
    </xf>
    <xf numFmtId="164" fontId="20" fillId="9" borderId="2" xfId="0" applyFont="1" applyFill="1" applyBorder="1" applyAlignment="1">
      <alignment wrapText="1"/>
    </xf>
    <xf numFmtId="167" fontId="0" fillId="4" borderId="2" xfId="0" applyNumberFormat="1" applyFill="1" applyBorder="1" applyAlignment="1">
      <alignment/>
    </xf>
    <xf numFmtId="164" fontId="0" fillId="4" borderId="0" xfId="0" applyFill="1" applyAlignment="1">
      <alignment/>
    </xf>
    <xf numFmtId="164" fontId="0" fillId="0" borderId="0" xfId="0" applyFont="1" applyBorder="1" applyAlignment="1">
      <alignment/>
    </xf>
    <xf numFmtId="164" fontId="1" fillId="7" borderId="0" xfId="0" applyFont="1" applyFill="1" applyAlignment="1">
      <alignment horizontal="center" wrapText="1"/>
    </xf>
    <xf numFmtId="164" fontId="0" fillId="10" borderId="26" xfId="0" applyFont="1" applyFill="1" applyBorder="1" applyAlignment="1">
      <alignment wrapText="1"/>
    </xf>
    <xf numFmtId="164" fontId="0" fillId="10" borderId="15" xfId="0" applyFont="1" applyFill="1" applyBorder="1" applyAlignment="1">
      <alignment wrapText="1"/>
    </xf>
    <xf numFmtId="167" fontId="0" fillId="18" borderId="2" xfId="0" applyNumberFormat="1" applyFill="1" applyBorder="1" applyAlignment="1">
      <alignment/>
    </xf>
    <xf numFmtId="164" fontId="1" fillId="9" borderId="7" xfId="0" applyFont="1" applyFill="1" applyBorder="1" applyAlignment="1">
      <alignment horizontal="center"/>
    </xf>
    <xf numFmtId="168" fontId="10" fillId="3" borderId="4" xfId="0" applyNumberFormat="1" applyFont="1" applyFill="1" applyBorder="1" applyAlignment="1">
      <alignment/>
    </xf>
    <xf numFmtId="164" fontId="0" fillId="0" borderId="19" xfId="0" applyFont="1" applyBorder="1" applyAlignment="1">
      <alignment/>
    </xf>
    <xf numFmtId="164" fontId="4" fillId="0" borderId="19" xfId="0" applyFont="1" applyBorder="1" applyAlignment="1">
      <alignment wrapText="1"/>
    </xf>
    <xf numFmtId="164" fontId="1" fillId="0" borderId="19" xfId="0" applyFont="1" applyBorder="1" applyAlignment="1">
      <alignment/>
    </xf>
    <xf numFmtId="164" fontId="1" fillId="0" borderId="19" xfId="0" applyFont="1" applyBorder="1" applyAlignment="1">
      <alignment wrapText="1"/>
    </xf>
    <xf numFmtId="165" fontId="1" fillId="0" borderId="19" xfId="0" applyNumberFormat="1" applyFont="1" applyBorder="1" applyAlignment="1">
      <alignment/>
    </xf>
    <xf numFmtId="164" fontId="4" fillId="0" borderId="31" xfId="0" applyFont="1" applyBorder="1" applyAlignment="1">
      <alignment/>
    </xf>
    <xf numFmtId="164" fontId="4" fillId="0" borderId="7" xfId="0" applyFont="1" applyBorder="1" applyAlignment="1">
      <alignment horizontal="left"/>
    </xf>
    <xf numFmtId="164" fontId="1" fillId="9" borderId="0" xfId="0" applyFont="1" applyFill="1" applyBorder="1" applyAlignment="1">
      <alignment/>
    </xf>
    <xf numFmtId="164" fontId="0" fillId="9" borderId="7" xfId="0" applyFont="1" applyFill="1" applyBorder="1" applyAlignment="1">
      <alignment/>
    </xf>
    <xf numFmtId="164" fontId="7" fillId="9" borderId="15" xfId="0" applyFont="1" applyFill="1" applyBorder="1" applyAlignment="1">
      <alignment wrapText="1"/>
    </xf>
    <xf numFmtId="164" fontId="1" fillId="10" borderId="0" xfId="0" applyFont="1" applyFill="1" applyBorder="1" applyAlignment="1">
      <alignment/>
    </xf>
    <xf numFmtId="164" fontId="1" fillId="11" borderId="32" xfId="0" applyFont="1" applyFill="1" applyBorder="1" applyAlignment="1">
      <alignment vertical="center"/>
    </xf>
    <xf numFmtId="164" fontId="0" fillId="11" borderId="32" xfId="0" applyFill="1" applyBorder="1" applyAlignment="1">
      <alignment vertical="center"/>
    </xf>
    <xf numFmtId="164" fontId="6" fillId="11" borderId="32" xfId="0" applyFont="1" applyFill="1" applyBorder="1" applyAlignment="1">
      <alignment vertical="center"/>
    </xf>
    <xf numFmtId="165" fontId="1" fillId="11" borderId="12" xfId="0" applyNumberFormat="1" applyFont="1" applyFill="1" applyBorder="1" applyAlignment="1">
      <alignment vertical="center"/>
    </xf>
    <xf numFmtId="167" fontId="1" fillId="11" borderId="12" xfId="0" applyNumberFormat="1" applyFont="1" applyFill="1" applyBorder="1" applyAlignment="1">
      <alignment vertical="center"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 wrapText="1"/>
    </xf>
    <xf numFmtId="164" fontId="22" fillId="0" borderId="0" xfId="0" applyFont="1" applyAlignment="1">
      <alignment/>
    </xf>
    <xf numFmtId="165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99FF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D320"/>
      <rgbColor rgb="00FF9900"/>
      <rgbColor rgb="00FF95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83"/>
  <sheetViews>
    <sheetView tabSelected="1" zoomScale="74" zoomScaleNormal="74" workbookViewId="0" topLeftCell="A116">
      <selection activeCell="F8" sqref="F8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5.8515625" style="0" customWidth="1"/>
    <col min="4" max="4" width="5.421875" style="0" customWidth="1"/>
    <col min="5" max="5" width="7.140625" style="0" customWidth="1"/>
    <col min="6" max="6" width="73.7109375" style="2" customWidth="1"/>
    <col min="7" max="7" width="19.140625" style="2" customWidth="1"/>
    <col min="8" max="8" width="17.57421875" style="3" customWidth="1"/>
    <col min="9" max="9" width="17.8515625" style="3" customWidth="1"/>
    <col min="10" max="10" width="18.28125" style="0" customWidth="1"/>
    <col min="11" max="11" width="6.140625" style="0" customWidth="1"/>
    <col min="12" max="12" width="14.28125" style="0" customWidth="1"/>
    <col min="13" max="13" width="13.8515625" style="0" customWidth="1"/>
  </cols>
  <sheetData>
    <row r="1" spans="1:10" ht="33.75" customHeight="1">
      <c r="A1" s="4"/>
      <c r="B1" s="4"/>
      <c r="C1" s="5"/>
      <c r="D1" s="5"/>
      <c r="E1" s="5"/>
      <c r="F1" s="6" t="s">
        <v>0</v>
      </c>
      <c r="G1" s="7"/>
      <c r="H1" s="8"/>
      <c r="I1" s="9"/>
      <c r="J1" s="9"/>
    </row>
    <row r="2" spans="1:10" ht="12.75" hidden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9" ht="12.75" hidden="1">
      <c r="A3" s="11"/>
      <c r="B3" s="11"/>
      <c r="C3" s="11"/>
      <c r="D3" s="11"/>
      <c r="E3" s="11"/>
      <c r="F3" s="12"/>
      <c r="G3" s="12"/>
      <c r="H3" s="13"/>
      <c r="I3" s="13"/>
    </row>
    <row r="4" spans="1:9" ht="12.75" hidden="1">
      <c r="A4" s="4"/>
      <c r="B4" s="4"/>
      <c r="C4" s="5"/>
      <c r="D4" s="5"/>
      <c r="E4" s="5"/>
      <c r="F4" s="12"/>
      <c r="G4" s="12"/>
      <c r="H4" s="13"/>
      <c r="I4" s="13"/>
    </row>
    <row r="5" spans="1:13" ht="48" customHeight="1">
      <c r="A5" s="14" t="s">
        <v>1</v>
      </c>
      <c r="B5" s="14"/>
      <c r="C5" s="14"/>
      <c r="D5" s="14"/>
      <c r="E5" s="14"/>
      <c r="F5" s="14"/>
      <c r="G5" s="15"/>
      <c r="H5" s="15"/>
      <c r="I5" s="15"/>
      <c r="J5" s="16"/>
      <c r="K5" s="16"/>
      <c r="L5" s="16"/>
      <c r="M5" s="16"/>
    </row>
    <row r="6" spans="1:9" ht="12.75">
      <c r="A6" s="4"/>
      <c r="B6" s="4"/>
      <c r="C6" s="5"/>
      <c r="D6" s="5"/>
      <c r="E6" s="5"/>
      <c r="F6" s="12"/>
      <c r="G6" s="12"/>
      <c r="H6" s="13"/>
      <c r="I6" s="13"/>
    </row>
    <row r="7" spans="1:9" ht="24" customHeight="1">
      <c r="A7" s="11" t="s">
        <v>2</v>
      </c>
      <c r="B7" s="11"/>
      <c r="C7" s="11"/>
      <c r="D7" s="11"/>
      <c r="E7" s="11"/>
      <c r="H7" s="17"/>
      <c r="I7" s="17"/>
    </row>
    <row r="8" spans="1:11" ht="12.75">
      <c r="A8" s="18"/>
      <c r="K8" s="19"/>
    </row>
    <row r="9" spans="1:13" ht="34.5">
      <c r="A9" s="20"/>
      <c r="B9" s="21"/>
      <c r="C9" s="21"/>
      <c r="D9" s="21"/>
      <c r="E9" s="21"/>
      <c r="F9" s="22"/>
      <c r="G9" s="23" t="s">
        <v>3</v>
      </c>
      <c r="H9" s="24" t="s">
        <v>4</v>
      </c>
      <c r="I9" s="25" t="s">
        <v>5</v>
      </c>
      <c r="J9" s="24" t="s">
        <v>6</v>
      </c>
      <c r="K9" s="26" t="s">
        <v>7</v>
      </c>
      <c r="L9" s="26" t="s">
        <v>8</v>
      </c>
      <c r="M9" s="26" t="s">
        <v>9</v>
      </c>
    </row>
    <row r="10" spans="2:13" ht="12.75">
      <c r="B10" s="27"/>
      <c r="C10" s="27">
        <v>1</v>
      </c>
      <c r="D10" s="27"/>
      <c r="E10" s="27"/>
      <c r="F10" s="28">
        <v>2</v>
      </c>
      <c r="G10" s="28">
        <v>3</v>
      </c>
      <c r="H10" s="29">
        <v>4</v>
      </c>
      <c r="I10" s="29">
        <v>5</v>
      </c>
      <c r="J10" s="30">
        <v>6</v>
      </c>
      <c r="K10" s="30">
        <v>7</v>
      </c>
      <c r="L10" s="30">
        <v>8</v>
      </c>
      <c r="M10" s="30">
        <v>9</v>
      </c>
    </row>
    <row r="11" spans="1:13" ht="21" customHeight="1">
      <c r="A11" s="31" t="s">
        <v>10</v>
      </c>
      <c r="G11" s="32"/>
      <c r="H11" s="33"/>
      <c r="I11" s="33"/>
      <c r="J11" s="34"/>
      <c r="K11" s="35"/>
      <c r="L11" s="35"/>
      <c r="M11" s="35"/>
    </row>
    <row r="12" spans="1:13" ht="24" customHeight="1">
      <c r="A12" s="31" t="s">
        <v>11</v>
      </c>
      <c r="C12" s="16"/>
      <c r="D12" s="16"/>
      <c r="E12" s="16"/>
      <c r="F12" s="36"/>
      <c r="G12" s="37">
        <v>12655000</v>
      </c>
      <c r="H12" s="38">
        <v>3445156.17</v>
      </c>
      <c r="I12" s="39">
        <f>SUM(J12-G12)</f>
        <v>-5236550</v>
      </c>
      <c r="J12" s="38">
        <v>7418450</v>
      </c>
      <c r="K12" s="40">
        <f>J12/G12*100</f>
        <v>58.620703279336226</v>
      </c>
      <c r="L12" s="41">
        <v>7343208.91</v>
      </c>
      <c r="M12" s="40">
        <f>L12/J12*100</f>
        <v>98.98575726735369</v>
      </c>
    </row>
    <row r="13" spans="1:13" ht="22.5" customHeight="1">
      <c r="A13" s="31" t="s">
        <v>12</v>
      </c>
      <c r="C13" s="16"/>
      <c r="D13" s="16"/>
      <c r="E13" s="16"/>
      <c r="F13" s="36"/>
      <c r="G13" s="42">
        <v>130000</v>
      </c>
      <c r="H13" s="38">
        <v>9490.04</v>
      </c>
      <c r="I13" s="39">
        <f>SUM(J13-G13)</f>
        <v>-10850</v>
      </c>
      <c r="J13" s="38">
        <v>119150</v>
      </c>
      <c r="K13" s="40">
        <f>J13/G13*100</f>
        <v>91.65384615384615</v>
      </c>
      <c r="L13" s="41">
        <v>103774.83</v>
      </c>
      <c r="M13" s="40">
        <f>L13/J13*100</f>
        <v>87.09595467897609</v>
      </c>
    </row>
    <row r="14" spans="1:13" ht="24.75" customHeight="1">
      <c r="A14" s="31"/>
      <c r="B14" s="43"/>
      <c r="C14" s="44" t="s">
        <v>13</v>
      </c>
      <c r="D14" s="44"/>
      <c r="E14" s="44"/>
      <c r="F14" s="45"/>
      <c r="G14" s="46">
        <f>SUM(G12:G13)</f>
        <v>12785000</v>
      </c>
      <c r="H14" s="46">
        <f>SUM(H12:H13)</f>
        <v>3454646.21</v>
      </c>
      <c r="I14" s="47">
        <f>SUM(J14-G14)</f>
        <v>-5247400</v>
      </c>
      <c r="J14" s="46">
        <f>SUM(J12:J13)</f>
        <v>7537600</v>
      </c>
      <c r="K14" s="48">
        <f>J14/G14*100</f>
        <v>58.956589753617514</v>
      </c>
      <c r="L14" s="49">
        <f>SUM(L12:L13)</f>
        <v>7446983.74</v>
      </c>
      <c r="M14" s="48">
        <f>L14/J14*100</f>
        <v>98.7978101783061</v>
      </c>
    </row>
    <row r="15" spans="1:13" ht="22.5" customHeight="1">
      <c r="A15" s="31" t="s">
        <v>14</v>
      </c>
      <c r="C15" s="16"/>
      <c r="D15" s="16"/>
      <c r="E15" s="16"/>
      <c r="F15" s="36"/>
      <c r="G15" s="42">
        <v>4259000</v>
      </c>
      <c r="H15" s="38">
        <v>1868418.79</v>
      </c>
      <c r="I15" s="39">
        <f>SUM(J15-G15)</f>
        <v>376990</v>
      </c>
      <c r="J15" s="38">
        <v>4635990</v>
      </c>
      <c r="K15" s="40">
        <f>J15/G15*100</f>
        <v>108.85160835876965</v>
      </c>
      <c r="L15" s="41">
        <v>4705169.65</v>
      </c>
      <c r="M15" s="40">
        <f>L15/J15*100</f>
        <v>101.49223035425013</v>
      </c>
    </row>
    <row r="16" spans="1:13" ht="24" customHeight="1">
      <c r="A16" s="31" t="s">
        <v>15</v>
      </c>
      <c r="C16" s="16"/>
      <c r="D16" s="16"/>
      <c r="E16" s="16"/>
      <c r="F16" s="36"/>
      <c r="G16" s="42">
        <v>9966000</v>
      </c>
      <c r="H16" s="38">
        <v>1232069.54</v>
      </c>
      <c r="I16" s="39">
        <f>SUM(J16-G16)</f>
        <v>-6422090</v>
      </c>
      <c r="J16" s="38">
        <v>3543910</v>
      </c>
      <c r="K16" s="40">
        <f>J16/G16*100</f>
        <v>35.5600040136464</v>
      </c>
      <c r="L16" s="41">
        <v>3108126.02</v>
      </c>
      <c r="M16" s="40">
        <f>L16/J16*100</f>
        <v>87.7033000273709</v>
      </c>
    </row>
    <row r="17" spans="1:13" ht="24.75" customHeight="1">
      <c r="A17" s="31"/>
      <c r="B17" s="50"/>
      <c r="C17" s="44" t="s">
        <v>16</v>
      </c>
      <c r="D17" s="44"/>
      <c r="E17" s="44"/>
      <c r="F17" s="51"/>
      <c r="G17" s="46">
        <f>SUM(G15:G16)</f>
        <v>14225000</v>
      </c>
      <c r="H17" s="46">
        <f>SUM(H15:H16)</f>
        <v>3100488.33</v>
      </c>
      <c r="I17" s="47">
        <f>SUM(J17-G17)</f>
        <v>-6045100</v>
      </c>
      <c r="J17" s="46">
        <f>SUM(J15:J16)</f>
        <v>8179900</v>
      </c>
      <c r="K17" s="48">
        <f>J17/G17*100</f>
        <v>57.503690685413</v>
      </c>
      <c r="L17" s="49">
        <f>SUM(L15:L16)</f>
        <v>7813295.67</v>
      </c>
      <c r="M17" s="48">
        <f>L17/J17*100</f>
        <v>95.51822968495948</v>
      </c>
    </row>
    <row r="18" spans="1:13" ht="15">
      <c r="A18" s="31" t="s">
        <v>17</v>
      </c>
      <c r="B18" s="52"/>
      <c r="C18" s="53"/>
      <c r="D18" s="53"/>
      <c r="E18" s="53"/>
      <c r="F18" s="54"/>
      <c r="G18" s="55">
        <f>SUM(G14-G17)</f>
        <v>-1440000</v>
      </c>
      <c r="H18" s="55">
        <f>SUM(H14-H17)</f>
        <v>354157.8799999999</v>
      </c>
      <c r="I18" s="56">
        <f>SUM(J18-G18)</f>
        <v>797700</v>
      </c>
      <c r="J18" s="55">
        <f>SUM(J14-J17)</f>
        <v>-642300</v>
      </c>
      <c r="K18" s="57">
        <f>J18/G18*100</f>
        <v>44.604166666666664</v>
      </c>
      <c r="L18" s="55">
        <f>SUM(L14-L17)</f>
        <v>-366311.9299999997</v>
      </c>
      <c r="M18" s="57">
        <f>L18/J18*100</f>
        <v>57.0312828896154</v>
      </c>
    </row>
    <row r="19" spans="1:13" ht="15">
      <c r="A19" s="31"/>
      <c r="G19" s="32"/>
      <c r="H19" s="34"/>
      <c r="I19" s="34"/>
      <c r="J19" s="58"/>
      <c r="K19" s="59"/>
      <c r="L19" s="19"/>
      <c r="M19" s="19"/>
    </row>
    <row r="20" spans="1:13" ht="15">
      <c r="A20" s="31" t="s">
        <v>18</v>
      </c>
      <c r="G20" s="32"/>
      <c r="H20" s="60"/>
      <c r="I20" s="60"/>
      <c r="J20" s="58"/>
      <c r="K20" s="59"/>
      <c r="L20" s="19"/>
      <c r="M20" s="19"/>
    </row>
    <row r="21" spans="1:13" ht="22.5" customHeight="1">
      <c r="A21" s="31" t="s">
        <v>19</v>
      </c>
      <c r="C21" s="16"/>
      <c r="D21" s="16"/>
      <c r="E21" s="16"/>
      <c r="F21" s="36"/>
      <c r="G21" s="61">
        <v>0</v>
      </c>
      <c r="H21" s="42">
        <v>0</v>
      </c>
      <c r="I21" s="39">
        <f>SUM(J21-G21)</f>
        <v>0</v>
      </c>
      <c r="J21" s="38">
        <v>0</v>
      </c>
      <c r="K21" s="40">
        <v>0</v>
      </c>
      <c r="L21" s="35">
        <v>0</v>
      </c>
      <c r="M21" s="40">
        <v>0</v>
      </c>
    </row>
    <row r="22" spans="1:13" ht="26.25" customHeight="1">
      <c r="A22" s="31" t="s">
        <v>20</v>
      </c>
      <c r="C22" s="16"/>
      <c r="D22" s="16"/>
      <c r="E22" s="16"/>
      <c r="F22" s="36"/>
      <c r="G22" s="42">
        <v>115000</v>
      </c>
      <c r="H22" s="42">
        <v>51429.7</v>
      </c>
      <c r="I22" s="39">
        <f>SUM(J22-G22)</f>
        <v>-19800</v>
      </c>
      <c r="J22" s="42">
        <v>95200</v>
      </c>
      <c r="K22" s="40">
        <f>J22/G22*100</f>
        <v>82.78260869565217</v>
      </c>
      <c r="L22" s="41">
        <v>104022.58</v>
      </c>
      <c r="M22" s="40">
        <f>L22/J22*100</f>
        <v>109.26741596638657</v>
      </c>
    </row>
    <row r="23" spans="1:13" ht="29.25" customHeight="1">
      <c r="A23" s="31" t="s">
        <v>21</v>
      </c>
      <c r="B23" s="50"/>
      <c r="C23" s="62"/>
      <c r="D23" s="62"/>
      <c r="E23" s="62"/>
      <c r="F23" s="45"/>
      <c r="G23" s="63">
        <f>SUM(G21-G22)</f>
        <v>-115000</v>
      </c>
      <c r="H23" s="63">
        <f>SUM(H21-H22)</f>
        <v>-51429.7</v>
      </c>
      <c r="I23" s="47">
        <f>SUM(J23-G23)</f>
        <v>19800</v>
      </c>
      <c r="J23" s="63">
        <f>SUM(J21-J22)</f>
        <v>-95200</v>
      </c>
      <c r="K23" s="48">
        <f>J23/G23*100</f>
        <v>82.78260869565217</v>
      </c>
      <c r="L23" s="63">
        <f>SUM(L21-L22)</f>
        <v>-104022.58</v>
      </c>
      <c r="M23" s="48">
        <f>L23/J23*100</f>
        <v>109.26741596638657</v>
      </c>
    </row>
    <row r="24" spans="1:13" ht="15">
      <c r="A24" s="31"/>
      <c r="G24" s="32"/>
      <c r="H24" s="64"/>
      <c r="I24" s="64"/>
      <c r="J24" s="58"/>
      <c r="K24" s="40"/>
      <c r="L24" s="35"/>
      <c r="M24" s="40"/>
    </row>
    <row r="25" spans="1:13" ht="24" customHeight="1">
      <c r="A25" s="31"/>
      <c r="C25" s="65" t="s">
        <v>22</v>
      </c>
      <c r="D25" s="65"/>
      <c r="E25" s="66"/>
      <c r="F25" s="67"/>
      <c r="G25" s="68">
        <v>1555000</v>
      </c>
      <c r="H25" s="69">
        <v>1987046</v>
      </c>
      <c r="I25" s="39">
        <f>SUM(J25-G25)</f>
        <v>-817500</v>
      </c>
      <c r="J25" s="69">
        <v>737500</v>
      </c>
      <c r="K25" s="40">
        <f>J25/G25*100</f>
        <v>47.42765273311897</v>
      </c>
      <c r="L25" s="39">
        <v>1987046</v>
      </c>
      <c r="M25" s="40">
        <f>L25/J25*100</f>
        <v>269.4299661016949</v>
      </c>
    </row>
    <row r="26" spans="1:13" ht="30.75" customHeight="1">
      <c r="A26" s="31" t="s">
        <v>23</v>
      </c>
      <c r="B26" s="52"/>
      <c r="C26" s="53"/>
      <c r="D26" s="53"/>
      <c r="E26" s="53"/>
      <c r="F26" s="54"/>
      <c r="G26" s="55">
        <f>SUM(G18+G23+G25)</f>
        <v>0</v>
      </c>
      <c r="H26" s="55">
        <f>SUM(H18+H23+H25)</f>
        <v>2289774.1799999997</v>
      </c>
      <c r="I26" s="56">
        <f>SUM(J26-G26)</f>
        <v>0</v>
      </c>
      <c r="J26" s="55">
        <f>SUM(J18+J23+J25)</f>
        <v>0</v>
      </c>
      <c r="K26" s="57">
        <v>0</v>
      </c>
      <c r="L26" s="55">
        <f>SUM(L18+L23+L25)</f>
        <v>1516711.4900000002</v>
      </c>
      <c r="M26" s="57">
        <v>0</v>
      </c>
    </row>
    <row r="27" spans="6:7" ht="21.75" customHeight="1">
      <c r="F27" s="7"/>
      <c r="G27" s="7"/>
    </row>
    <row r="28" spans="1:10" ht="16.5" customHeight="1">
      <c r="A28" s="70" t="s">
        <v>24</v>
      </c>
      <c r="B28" s="70"/>
      <c r="C28" s="70"/>
      <c r="D28" s="70"/>
      <c r="E28" s="70"/>
      <c r="F28" s="70"/>
      <c r="G28" s="70"/>
      <c r="H28" s="70"/>
      <c r="I28" s="70"/>
      <c r="J28" s="70"/>
    </row>
    <row r="29" ht="15">
      <c r="B29" s="71" t="s">
        <v>25</v>
      </c>
    </row>
    <row r="30" spans="1:10" s="72" customFormat="1" ht="15">
      <c r="A30" s="1"/>
      <c r="B30" s="71"/>
      <c r="C30" s="71" t="s">
        <v>26</v>
      </c>
      <c r="D30" s="71"/>
      <c r="E30"/>
      <c r="F30" s="2"/>
      <c r="G30" s="2"/>
      <c r="H30" s="3"/>
      <c r="I30" s="3"/>
      <c r="J30"/>
    </row>
    <row r="31" spans="1:13" s="80" customFormat="1" ht="21.75" customHeight="1">
      <c r="A31" s="73" t="s">
        <v>27</v>
      </c>
      <c r="B31" s="74" t="s">
        <v>28</v>
      </c>
      <c r="C31" s="74" t="s">
        <v>29</v>
      </c>
      <c r="D31" s="74" t="s">
        <v>30</v>
      </c>
      <c r="E31" s="74" t="s">
        <v>31</v>
      </c>
      <c r="F31" s="75" t="s">
        <v>32</v>
      </c>
      <c r="G31" s="76" t="s">
        <v>3</v>
      </c>
      <c r="H31" s="77" t="s">
        <v>4</v>
      </c>
      <c r="I31" s="78" t="s">
        <v>5</v>
      </c>
      <c r="J31" s="77" t="s">
        <v>6</v>
      </c>
      <c r="K31" s="79" t="s">
        <v>7</v>
      </c>
      <c r="L31" s="79" t="s">
        <v>8</v>
      </c>
      <c r="M31" s="79" t="s">
        <v>9</v>
      </c>
    </row>
    <row r="32" spans="1:13" s="1" customFormat="1" ht="12.75" customHeight="1">
      <c r="A32" s="81">
        <v>1</v>
      </c>
      <c r="B32" s="81"/>
      <c r="C32" s="81"/>
      <c r="D32" s="81"/>
      <c r="E32" s="81"/>
      <c r="F32" s="81">
        <v>2</v>
      </c>
      <c r="G32" s="81" t="s">
        <v>33</v>
      </c>
      <c r="H32" s="82">
        <v>4</v>
      </c>
      <c r="I32" s="82">
        <v>5</v>
      </c>
      <c r="J32" s="82">
        <v>6</v>
      </c>
      <c r="K32" s="83">
        <v>7</v>
      </c>
      <c r="L32" s="84">
        <v>8</v>
      </c>
      <c r="M32" s="84">
        <v>9</v>
      </c>
    </row>
    <row r="33" spans="1:13" ht="12.75">
      <c r="A33" s="85">
        <v>6</v>
      </c>
      <c r="B33" s="85"/>
      <c r="C33" s="85"/>
      <c r="D33" s="85"/>
      <c r="E33" s="85"/>
      <c r="F33" s="86" t="s">
        <v>34</v>
      </c>
      <c r="G33" s="87">
        <f>G34+G44+G61+G90+G76</f>
        <v>12655000</v>
      </c>
      <c r="H33" s="87">
        <f>H34+H44+H61+H90+H76</f>
        <v>3445156.1700000004</v>
      </c>
      <c r="I33" s="87">
        <f>I34+I44+I61+I90+I76</f>
        <v>-15962935</v>
      </c>
      <c r="J33" s="87">
        <f>J34+J44+J61+J90+J76</f>
        <v>7418450</v>
      </c>
      <c r="K33" s="40">
        <f>J33/G33*100</f>
        <v>58.620703279336226</v>
      </c>
      <c r="L33" s="87">
        <f>L34+L44+L61+L90+L76</f>
        <v>7343208.909999999</v>
      </c>
      <c r="M33" s="40">
        <f>L33/J33*100</f>
        <v>98.98575726735368</v>
      </c>
    </row>
    <row r="34" spans="1:13" ht="12.75">
      <c r="A34" s="20"/>
      <c r="B34" s="88">
        <v>61</v>
      </c>
      <c r="C34" s="88"/>
      <c r="D34" s="88"/>
      <c r="E34" s="88"/>
      <c r="F34" s="86" t="s">
        <v>35</v>
      </c>
      <c r="G34" s="87">
        <f>G35+G39+G41</f>
        <v>4625000</v>
      </c>
      <c r="H34" s="87">
        <f>H35+H39+H41</f>
        <v>2213002.0000000005</v>
      </c>
      <c r="I34" s="87">
        <f>I35+I39+I41</f>
        <v>-349275</v>
      </c>
      <c r="J34" s="87">
        <f>J35+J39+J41</f>
        <v>4240725</v>
      </c>
      <c r="K34" s="40">
        <f>J34/G34*100</f>
        <v>91.69135135135134</v>
      </c>
      <c r="L34" s="87">
        <f>L35+L39+L41</f>
        <v>4550374.18</v>
      </c>
      <c r="M34" s="40">
        <f>L34/J34*100</f>
        <v>107.30179815951281</v>
      </c>
    </row>
    <row r="35" spans="1:13" ht="12.75">
      <c r="A35" s="20"/>
      <c r="B35" s="20"/>
      <c r="C35" s="89"/>
      <c r="D35" s="89"/>
      <c r="E35" s="88">
        <v>611</v>
      </c>
      <c r="F35" s="86" t="s">
        <v>36</v>
      </c>
      <c r="G35" s="87">
        <f>SUM(G36:G37)</f>
        <v>4520000</v>
      </c>
      <c r="H35" s="87">
        <f>SUM(H36:H37)</f>
        <v>2193256.14</v>
      </c>
      <c r="I35" s="87">
        <f>SUM(I36+I37-I38)</f>
        <v>-349275</v>
      </c>
      <c r="J35" s="87">
        <f>SUM(J36+J37-J38)</f>
        <v>4170725</v>
      </c>
      <c r="K35" s="40">
        <f>J35/G35*100</f>
        <v>92.27267699115043</v>
      </c>
      <c r="L35" s="87">
        <f>SUM(L36+L37-L38)</f>
        <v>4502755.97</v>
      </c>
      <c r="M35" s="40">
        <f>L35/J35*100</f>
        <v>107.96098927644474</v>
      </c>
    </row>
    <row r="36" spans="1:13" ht="12.75">
      <c r="A36" s="20"/>
      <c r="B36" s="20"/>
      <c r="C36" s="90"/>
      <c r="D36" s="90">
        <v>11</v>
      </c>
      <c r="E36" s="90">
        <v>6111</v>
      </c>
      <c r="F36" s="91" t="s">
        <v>36</v>
      </c>
      <c r="G36" s="92">
        <v>1000000</v>
      </c>
      <c r="H36" s="92">
        <v>515040.13</v>
      </c>
      <c r="I36" s="92">
        <f>SUM(J36-G36)</f>
        <v>383600</v>
      </c>
      <c r="J36" s="92">
        <v>1383600</v>
      </c>
      <c r="K36" s="40">
        <f>J36/G36*100</f>
        <v>138.35999999999999</v>
      </c>
      <c r="L36" s="41">
        <v>1047232.65</v>
      </c>
      <c r="M36" s="40">
        <f>L36/J36*100</f>
        <v>75.68897441457068</v>
      </c>
    </row>
    <row r="37" spans="1:13" ht="12.75">
      <c r="A37" s="20"/>
      <c r="B37" s="20"/>
      <c r="C37" s="90"/>
      <c r="D37" s="90">
        <v>11</v>
      </c>
      <c r="E37" s="90">
        <v>6111</v>
      </c>
      <c r="F37" s="91" t="s">
        <v>37</v>
      </c>
      <c r="G37" s="92">
        <v>3520000</v>
      </c>
      <c r="H37" s="92">
        <v>1678216.01</v>
      </c>
      <c r="I37" s="92">
        <f>SUM(J37-G37)</f>
        <v>-520000</v>
      </c>
      <c r="J37" s="92">
        <v>3000000</v>
      </c>
      <c r="K37" s="40">
        <f>J37/G37*100</f>
        <v>85.22727272727273</v>
      </c>
      <c r="L37" s="41">
        <v>3455523.32</v>
      </c>
      <c r="M37" s="40">
        <f>L37/J37*100</f>
        <v>115.18411066666665</v>
      </c>
    </row>
    <row r="38" spans="1:13" ht="12.75">
      <c r="A38" s="20"/>
      <c r="B38" s="20"/>
      <c r="C38" s="90"/>
      <c r="D38" s="90">
        <v>11</v>
      </c>
      <c r="E38" s="90">
        <v>6117</v>
      </c>
      <c r="F38" s="91" t="s">
        <v>38</v>
      </c>
      <c r="G38" s="92">
        <v>0</v>
      </c>
      <c r="H38" s="92">
        <v>0</v>
      </c>
      <c r="I38" s="92">
        <f>SUM(J38-G38)</f>
        <v>212875</v>
      </c>
      <c r="J38" s="92">
        <v>212875</v>
      </c>
      <c r="K38" s="40">
        <v>0</v>
      </c>
      <c r="L38" s="41">
        <v>0</v>
      </c>
      <c r="M38" s="40">
        <f>L38/J38*100</f>
        <v>0</v>
      </c>
    </row>
    <row r="39" spans="1:13" ht="12.75">
      <c r="A39" s="20"/>
      <c r="B39" s="20"/>
      <c r="C39" s="89"/>
      <c r="D39" s="89"/>
      <c r="E39" s="88">
        <v>613</v>
      </c>
      <c r="F39" s="86" t="s">
        <v>39</v>
      </c>
      <c r="G39" s="93">
        <f>SUM(G40)</f>
        <v>40000</v>
      </c>
      <c r="H39" s="87">
        <f>SUM(H40)</f>
        <v>9162.41</v>
      </c>
      <c r="I39" s="87"/>
      <c r="J39" s="87">
        <f>SUM(J40)</f>
        <v>30000</v>
      </c>
      <c r="K39" s="40">
        <f>J39/G39*100</f>
        <v>75</v>
      </c>
      <c r="L39" s="87">
        <f>SUM(L40)</f>
        <v>27829.04</v>
      </c>
      <c r="M39" s="40">
        <f>L39/J39*100</f>
        <v>92.76346666666667</v>
      </c>
    </row>
    <row r="40" spans="1:13" ht="12.75">
      <c r="A40" s="20"/>
      <c r="B40" s="20"/>
      <c r="C40" s="90"/>
      <c r="D40" s="90">
        <v>11</v>
      </c>
      <c r="E40" s="90">
        <v>6134</v>
      </c>
      <c r="F40" s="91" t="s">
        <v>40</v>
      </c>
      <c r="G40" s="92">
        <v>40000</v>
      </c>
      <c r="H40" s="92">
        <v>9162.41</v>
      </c>
      <c r="I40" s="92">
        <f>SUM(J40-G40)</f>
        <v>-10000</v>
      </c>
      <c r="J40" s="92">
        <v>30000</v>
      </c>
      <c r="K40" s="40">
        <f>J40/G40*100</f>
        <v>75</v>
      </c>
      <c r="L40" s="41">
        <v>27829.04</v>
      </c>
      <c r="M40" s="40">
        <f>L40/J40*100</f>
        <v>92.76346666666667</v>
      </c>
    </row>
    <row r="41" spans="1:13" ht="12.75">
      <c r="A41" s="20"/>
      <c r="B41" s="20"/>
      <c r="C41" s="89"/>
      <c r="D41" s="89"/>
      <c r="E41" s="88">
        <v>614</v>
      </c>
      <c r="F41" s="86" t="s">
        <v>41</v>
      </c>
      <c r="G41" s="93">
        <f>SUM(G42:G43)</f>
        <v>65000</v>
      </c>
      <c r="H41" s="87">
        <f>SUM(H42:H43)</f>
        <v>10583.45</v>
      </c>
      <c r="I41" s="87"/>
      <c r="J41" s="87">
        <f>SUM(J42:J43)</f>
        <v>40000</v>
      </c>
      <c r="K41" s="40">
        <f>J41/G41*100</f>
        <v>61.53846153846154</v>
      </c>
      <c r="L41" s="87">
        <f>SUM(L42:L43)</f>
        <v>19789.170000000002</v>
      </c>
      <c r="M41" s="40">
        <f>L41/J41*100</f>
        <v>49.472925000000004</v>
      </c>
    </row>
    <row r="42" spans="1:13" ht="12.75">
      <c r="A42" s="20"/>
      <c r="B42" s="20"/>
      <c r="C42" s="90"/>
      <c r="D42" s="90">
        <v>11</v>
      </c>
      <c r="E42" s="90">
        <v>6142</v>
      </c>
      <c r="F42" s="91" t="s">
        <v>42</v>
      </c>
      <c r="G42" s="92">
        <v>30000</v>
      </c>
      <c r="H42" s="92">
        <v>10583.45</v>
      </c>
      <c r="I42" s="92">
        <f>SUM(J42-G42)</f>
        <v>0</v>
      </c>
      <c r="J42" s="92">
        <v>30000</v>
      </c>
      <c r="K42" s="40">
        <f>J42/G42*100</f>
        <v>100</v>
      </c>
      <c r="L42" s="41">
        <v>19504.13</v>
      </c>
      <c r="M42" s="40">
        <f>L42/J42*100</f>
        <v>65.01376666666667</v>
      </c>
    </row>
    <row r="43" spans="1:13" ht="12.75">
      <c r="A43" s="20"/>
      <c r="B43" s="20"/>
      <c r="C43" s="90"/>
      <c r="D43" s="90">
        <v>11</v>
      </c>
      <c r="E43" s="90">
        <v>6143</v>
      </c>
      <c r="F43" s="91" t="s">
        <v>43</v>
      </c>
      <c r="G43" s="92">
        <v>35000</v>
      </c>
      <c r="H43" s="92">
        <v>0</v>
      </c>
      <c r="I43" s="92">
        <f>SUM(J43-G43)</f>
        <v>-25000</v>
      </c>
      <c r="J43" s="92">
        <v>10000</v>
      </c>
      <c r="K43" s="40">
        <f>J43/G43*100</f>
        <v>28.57142857142857</v>
      </c>
      <c r="L43" s="41">
        <v>285.04</v>
      </c>
      <c r="M43" s="40">
        <f>L43/J43*100</f>
        <v>2.8504</v>
      </c>
    </row>
    <row r="44" spans="1:13" ht="12.75">
      <c r="A44" s="94"/>
      <c r="B44" s="88">
        <v>63</v>
      </c>
      <c r="C44" s="88"/>
      <c r="D44" s="88"/>
      <c r="E44" s="88"/>
      <c r="F44" s="95" t="s">
        <v>44</v>
      </c>
      <c r="G44" s="93">
        <f>G45+G54+G57</f>
        <v>7119000</v>
      </c>
      <c r="H44" s="87">
        <f>H45+H54+H57</f>
        <v>1017279.05</v>
      </c>
      <c r="I44" s="87">
        <f>SUM(I45:I48)</f>
        <v>206810</v>
      </c>
      <c r="J44" s="87">
        <f>J45+J54+J57</f>
        <v>2428995</v>
      </c>
      <c r="K44" s="40">
        <f>J44/G44*100</f>
        <v>34.11989043404973</v>
      </c>
      <c r="L44" s="87">
        <f>L45+L54+L57</f>
        <v>2174893.03</v>
      </c>
      <c r="M44" s="40">
        <f>L44/J44*100</f>
        <v>89.53880226184079</v>
      </c>
    </row>
    <row r="45" spans="1:13" ht="12.75">
      <c r="A45" s="94"/>
      <c r="B45" s="96"/>
      <c r="C45" s="89"/>
      <c r="D45" s="89"/>
      <c r="E45" s="88">
        <v>633</v>
      </c>
      <c r="F45" s="86" t="s">
        <v>45</v>
      </c>
      <c r="G45" s="93">
        <f>SUM(G46:G53)</f>
        <v>5499000</v>
      </c>
      <c r="H45" s="87">
        <f>SUM(H46:H53)</f>
        <v>424769.38</v>
      </c>
      <c r="I45" s="87">
        <f>SUM(I46:I49)</f>
        <v>111810</v>
      </c>
      <c r="J45" s="87">
        <f>SUM(J46:J53)</f>
        <v>1238795</v>
      </c>
      <c r="K45" s="40">
        <f>J45/G45*100</f>
        <v>22.52764138934352</v>
      </c>
      <c r="L45" s="87">
        <f>SUM(L46:L53)</f>
        <v>1235066.88</v>
      </c>
      <c r="M45" s="40">
        <f>L45/J45*100</f>
        <v>99.6990527084788</v>
      </c>
    </row>
    <row r="46" spans="1:13" ht="12.75">
      <c r="A46" s="94"/>
      <c r="B46" s="96"/>
      <c r="C46" s="90"/>
      <c r="D46" s="90">
        <v>51</v>
      </c>
      <c r="E46" s="90">
        <v>6331</v>
      </c>
      <c r="F46" s="91" t="s">
        <v>46</v>
      </c>
      <c r="G46" s="92">
        <v>100000</v>
      </c>
      <c r="H46" s="92">
        <v>107964.26</v>
      </c>
      <c r="I46" s="92">
        <f>SUM(J46-G46)</f>
        <v>100000</v>
      </c>
      <c r="J46" s="92">
        <v>200000</v>
      </c>
      <c r="K46" s="40">
        <f>J46/G46*100</f>
        <v>200</v>
      </c>
      <c r="L46" s="41">
        <v>199170.14</v>
      </c>
      <c r="M46" s="40">
        <f>L46/J46*100</f>
        <v>99.58507</v>
      </c>
    </row>
    <row r="47" spans="1:13" ht="12.75">
      <c r="A47" s="94"/>
      <c r="B47" s="96"/>
      <c r="C47" s="90"/>
      <c r="D47" s="90"/>
      <c r="E47" s="90">
        <v>6331</v>
      </c>
      <c r="F47" s="91" t="s">
        <v>47</v>
      </c>
      <c r="G47" s="92">
        <v>0</v>
      </c>
      <c r="H47" s="92">
        <v>0</v>
      </c>
      <c r="I47" s="92">
        <v>0</v>
      </c>
      <c r="J47" s="92">
        <v>0</v>
      </c>
      <c r="K47" s="40">
        <v>0</v>
      </c>
      <c r="L47" s="41">
        <v>2658.42</v>
      </c>
      <c r="M47" s="40"/>
    </row>
    <row r="48" spans="1:13" ht="12.75">
      <c r="A48" s="94"/>
      <c r="B48" s="96"/>
      <c r="C48" s="90"/>
      <c r="D48" s="90">
        <v>51</v>
      </c>
      <c r="E48" s="90">
        <v>6331</v>
      </c>
      <c r="F48" s="91" t="s">
        <v>48</v>
      </c>
      <c r="G48" s="92">
        <v>20000</v>
      </c>
      <c r="H48" s="92">
        <v>0</v>
      </c>
      <c r="I48" s="92">
        <f>SUM(J48-G48)</f>
        <v>-5000</v>
      </c>
      <c r="J48" s="92">
        <v>15000</v>
      </c>
      <c r="K48" s="40">
        <f>J48/G48*100</f>
        <v>75</v>
      </c>
      <c r="L48" s="41">
        <v>9450</v>
      </c>
      <c r="M48" s="40">
        <f>L48/J48*100</f>
        <v>63</v>
      </c>
    </row>
    <row r="49" spans="1:13" ht="24.75">
      <c r="A49" s="94"/>
      <c r="B49" s="96"/>
      <c r="C49" s="90"/>
      <c r="D49" s="90">
        <v>52</v>
      </c>
      <c r="E49" s="90">
        <v>6332</v>
      </c>
      <c r="F49" s="91" t="s">
        <v>49</v>
      </c>
      <c r="G49" s="92">
        <v>300000</v>
      </c>
      <c r="H49" s="92">
        <v>316805.12</v>
      </c>
      <c r="I49" s="92">
        <f>SUM(J49-G49)</f>
        <v>16810</v>
      </c>
      <c r="J49" s="92">
        <v>316810</v>
      </c>
      <c r="K49" s="40">
        <f>J49/G49*100</f>
        <v>105.60333333333334</v>
      </c>
      <c r="L49" s="41">
        <v>316805.12</v>
      </c>
      <c r="M49" s="40">
        <f>L49/J49*100</f>
        <v>99.99845964458193</v>
      </c>
    </row>
    <row r="50" spans="1:13" ht="12.75">
      <c r="A50" s="94"/>
      <c r="B50" s="96"/>
      <c r="C50" s="90"/>
      <c r="D50" s="90">
        <v>52</v>
      </c>
      <c r="E50" s="90">
        <v>6332</v>
      </c>
      <c r="F50" s="91" t="s">
        <v>50</v>
      </c>
      <c r="G50" s="92">
        <v>0</v>
      </c>
      <c r="H50" s="92">
        <v>0</v>
      </c>
      <c r="I50" s="92">
        <f>SUM(J50-G50)</f>
        <v>133700</v>
      </c>
      <c r="J50" s="92">
        <v>133700</v>
      </c>
      <c r="K50" s="40">
        <v>0</v>
      </c>
      <c r="L50" s="41">
        <v>133700</v>
      </c>
      <c r="M50" s="40">
        <f>L50/J50*100</f>
        <v>100</v>
      </c>
    </row>
    <row r="51" spans="1:13" ht="12.75">
      <c r="A51" s="94"/>
      <c r="B51" s="96"/>
      <c r="C51" s="90"/>
      <c r="D51" s="90">
        <v>52</v>
      </c>
      <c r="E51" s="90">
        <v>6331</v>
      </c>
      <c r="F51" s="91" t="s">
        <v>51</v>
      </c>
      <c r="G51" s="92">
        <v>200000</v>
      </c>
      <c r="H51" s="92">
        <v>0</v>
      </c>
      <c r="I51" s="92">
        <f>SUM(J51-G51)</f>
        <v>-200000</v>
      </c>
      <c r="J51" s="92">
        <v>0</v>
      </c>
      <c r="K51" s="40">
        <f>J51/G51*100</f>
        <v>0</v>
      </c>
      <c r="L51" s="41">
        <v>0</v>
      </c>
      <c r="M51" s="40">
        <v>0</v>
      </c>
    </row>
    <row r="52" spans="1:13" ht="12.75">
      <c r="A52" s="94"/>
      <c r="B52" s="96"/>
      <c r="C52" s="90"/>
      <c r="D52" s="90">
        <v>52</v>
      </c>
      <c r="E52" s="90">
        <v>6322</v>
      </c>
      <c r="F52" s="91" t="s">
        <v>52</v>
      </c>
      <c r="G52" s="92">
        <v>0</v>
      </c>
      <c r="H52" s="92">
        <v>0</v>
      </c>
      <c r="I52" s="92">
        <f>SUM(J52-G52)</f>
        <v>423285</v>
      </c>
      <c r="J52" s="92">
        <v>423285</v>
      </c>
      <c r="K52" s="40">
        <v>0</v>
      </c>
      <c r="L52" s="41">
        <v>423283.2</v>
      </c>
      <c r="M52" s="40">
        <f>L52/J52*100</f>
        <v>99.99957475459796</v>
      </c>
    </row>
    <row r="53" spans="1:13" ht="12.75">
      <c r="A53" s="94"/>
      <c r="B53" s="96"/>
      <c r="C53" s="90"/>
      <c r="D53" s="90">
        <v>52</v>
      </c>
      <c r="E53" s="90">
        <v>6332</v>
      </c>
      <c r="F53" s="91" t="s">
        <v>53</v>
      </c>
      <c r="G53" s="92">
        <v>4879000</v>
      </c>
      <c r="H53" s="92">
        <v>0</v>
      </c>
      <c r="I53" s="92">
        <f>SUM(J53-G53)</f>
        <v>-4729000</v>
      </c>
      <c r="J53" s="92">
        <v>150000</v>
      </c>
      <c r="K53" s="40">
        <f>J53/G53*100</f>
        <v>3.0744004919040786</v>
      </c>
      <c r="L53" s="41">
        <v>150000</v>
      </c>
      <c r="M53" s="40">
        <f>L53/J53*100</f>
        <v>100</v>
      </c>
    </row>
    <row r="54" spans="1:13" ht="12.75">
      <c r="A54" s="20"/>
      <c r="B54" s="20"/>
      <c r="C54" s="89"/>
      <c r="D54" s="89"/>
      <c r="E54" s="88">
        <v>634</v>
      </c>
      <c r="F54" s="95" t="s">
        <v>54</v>
      </c>
      <c r="G54" s="93">
        <f>SUM(G55:G56)</f>
        <v>233000</v>
      </c>
      <c r="H54" s="87">
        <f>SUM(H55:H56)</f>
        <v>0</v>
      </c>
      <c r="I54" s="87">
        <f>SUM(I55:I57)</f>
        <v>-429800</v>
      </c>
      <c r="J54" s="87">
        <f>SUM(J55:J56)</f>
        <v>90200</v>
      </c>
      <c r="K54" s="40">
        <f>J54/G54*100</f>
        <v>38.71244635193133</v>
      </c>
      <c r="L54" s="87">
        <f>SUM(L55:L56)</f>
        <v>90185.64</v>
      </c>
      <c r="M54" s="40">
        <f>L54/J54*100</f>
        <v>99.98407982261641</v>
      </c>
    </row>
    <row r="55" spans="1:13" ht="12.75">
      <c r="A55" s="20"/>
      <c r="B55" s="20"/>
      <c r="C55" s="90"/>
      <c r="D55" s="90">
        <v>51</v>
      </c>
      <c r="E55" s="90">
        <v>6341</v>
      </c>
      <c r="F55" s="91" t="s">
        <v>55</v>
      </c>
      <c r="G55" s="92">
        <v>225000</v>
      </c>
      <c r="H55" s="92">
        <v>0</v>
      </c>
      <c r="I55" s="92">
        <f>SUM(J55-G55)</f>
        <v>-134800</v>
      </c>
      <c r="J55" s="92">
        <v>90200</v>
      </c>
      <c r="K55" s="40">
        <f>J55/G55*100</f>
        <v>40.08888888888889</v>
      </c>
      <c r="L55" s="41">
        <v>90185.64</v>
      </c>
      <c r="M55" s="40">
        <f>L55/J55*100</f>
        <v>99.98407982261641</v>
      </c>
    </row>
    <row r="56" spans="1:13" ht="12.75">
      <c r="A56" s="20"/>
      <c r="B56" s="20"/>
      <c r="C56" s="90"/>
      <c r="D56" s="90">
        <v>51</v>
      </c>
      <c r="E56" s="90">
        <v>6341</v>
      </c>
      <c r="F56" s="91" t="s">
        <v>56</v>
      </c>
      <c r="G56" s="92">
        <v>8000</v>
      </c>
      <c r="H56" s="92">
        <v>0</v>
      </c>
      <c r="I56" s="92">
        <f>SUM(J56-G56)</f>
        <v>-8000</v>
      </c>
      <c r="J56" s="92">
        <v>0</v>
      </c>
      <c r="K56" s="40">
        <f>J56/G56*100</f>
        <v>0</v>
      </c>
      <c r="L56" s="41">
        <v>0</v>
      </c>
      <c r="M56" s="40">
        <v>0</v>
      </c>
    </row>
    <row r="57" spans="1:13" ht="12.75">
      <c r="A57" s="20"/>
      <c r="B57" s="20"/>
      <c r="C57" s="89"/>
      <c r="D57" s="89"/>
      <c r="E57" s="88">
        <v>638</v>
      </c>
      <c r="F57" s="86" t="s">
        <v>57</v>
      </c>
      <c r="G57" s="93">
        <f>SUM(G58:G60)</f>
        <v>1387000</v>
      </c>
      <c r="H57" s="87">
        <f>SUM(H58:H60)</f>
        <v>592509.67</v>
      </c>
      <c r="I57" s="87">
        <f>SUM(I58:I60)</f>
        <v>-287000</v>
      </c>
      <c r="J57" s="87">
        <f>SUM(J58:J60)</f>
        <v>1100000</v>
      </c>
      <c r="K57" s="40">
        <f>J57/G57*100</f>
        <v>79.30785868781543</v>
      </c>
      <c r="L57" s="87">
        <f>SUM(L58:L60)</f>
        <v>849640.51</v>
      </c>
      <c r="M57" s="40">
        <f>L57/J57*100</f>
        <v>77.24004636363637</v>
      </c>
    </row>
    <row r="58" spans="1:13" ht="12.75">
      <c r="A58" s="20"/>
      <c r="B58" s="20"/>
      <c r="C58" s="90"/>
      <c r="D58" s="90">
        <v>51</v>
      </c>
      <c r="E58" s="90">
        <v>6381</v>
      </c>
      <c r="F58" s="91" t="s">
        <v>58</v>
      </c>
      <c r="G58" s="92">
        <v>500000</v>
      </c>
      <c r="H58" s="92">
        <v>592509.67</v>
      </c>
      <c r="I58" s="92">
        <f>SUM(J58-G58)</f>
        <v>600000</v>
      </c>
      <c r="J58" s="92">
        <v>1100000</v>
      </c>
      <c r="K58" s="40">
        <f>J58/G58*100</f>
        <v>220.00000000000003</v>
      </c>
      <c r="L58" s="41">
        <v>849640.51</v>
      </c>
      <c r="M58" s="40">
        <f>L58/J58*100</f>
        <v>77.24004636363637</v>
      </c>
    </row>
    <row r="59" spans="1:13" ht="12.75">
      <c r="A59" s="20"/>
      <c r="B59" s="20"/>
      <c r="C59" s="90"/>
      <c r="D59" s="90"/>
      <c r="E59" s="90">
        <v>6381</v>
      </c>
      <c r="F59" s="91" t="s">
        <v>59</v>
      </c>
      <c r="G59" s="92">
        <v>287000</v>
      </c>
      <c r="H59" s="92">
        <v>0</v>
      </c>
      <c r="I59" s="92">
        <f>SUM(J59-G59)</f>
        <v>-287000</v>
      </c>
      <c r="J59" s="92">
        <v>0</v>
      </c>
      <c r="K59" s="40">
        <f>J59/G59*100</f>
        <v>0</v>
      </c>
      <c r="L59" s="41">
        <v>0</v>
      </c>
      <c r="M59" s="40">
        <v>0</v>
      </c>
    </row>
    <row r="60" spans="1:13" ht="12.75">
      <c r="A60" s="20"/>
      <c r="B60" s="20"/>
      <c r="C60" s="90"/>
      <c r="D60" s="90">
        <v>51</v>
      </c>
      <c r="E60" s="90">
        <v>6381</v>
      </c>
      <c r="F60" s="91" t="s">
        <v>60</v>
      </c>
      <c r="G60" s="92">
        <v>600000</v>
      </c>
      <c r="H60" s="92">
        <v>0</v>
      </c>
      <c r="I60" s="92">
        <f>SUM(J60-G60)</f>
        <v>-600000</v>
      </c>
      <c r="J60" s="92">
        <v>0</v>
      </c>
      <c r="K60" s="40">
        <f>J60/G60*100</f>
        <v>0</v>
      </c>
      <c r="L60" s="41">
        <v>0</v>
      </c>
      <c r="M60" s="40">
        <v>0</v>
      </c>
    </row>
    <row r="61" spans="1:13" ht="12.75">
      <c r="A61" s="94"/>
      <c r="B61" s="88">
        <v>64</v>
      </c>
      <c r="C61" s="88"/>
      <c r="D61" s="88"/>
      <c r="E61" s="88"/>
      <c r="F61" s="86" t="s">
        <v>61</v>
      </c>
      <c r="G61" s="93">
        <f>G62+G64</f>
        <v>433000</v>
      </c>
      <c r="H61" s="87">
        <f>H62+H64</f>
        <v>118522.03000000001</v>
      </c>
      <c r="I61" s="87">
        <f>SUM(I62:I64)</f>
        <v>-42800</v>
      </c>
      <c r="J61" s="87">
        <f>J62+J64</f>
        <v>326700</v>
      </c>
      <c r="K61" s="40">
        <f>J61/G61*100</f>
        <v>75.45034642032333</v>
      </c>
      <c r="L61" s="87">
        <f>L62+L64</f>
        <v>297501.87</v>
      </c>
      <c r="M61" s="40">
        <f>L61/J61*100</f>
        <v>91.06270890725436</v>
      </c>
    </row>
    <row r="62" spans="1:13" ht="12.75">
      <c r="A62" s="20"/>
      <c r="B62" s="20"/>
      <c r="C62" s="89"/>
      <c r="D62" s="89"/>
      <c r="E62" s="88">
        <v>641</v>
      </c>
      <c r="F62" s="86" t="s">
        <v>62</v>
      </c>
      <c r="G62" s="93">
        <f>SUM(G63)</f>
        <v>2000</v>
      </c>
      <c r="H62" s="87">
        <f>SUM(H63)</f>
        <v>9.89</v>
      </c>
      <c r="I62" s="87">
        <f>SUM(I63:I65)</f>
        <v>-25900</v>
      </c>
      <c r="J62" s="87">
        <f>SUM(J63)</f>
        <v>100</v>
      </c>
      <c r="K62" s="40">
        <f>J62/G62*100</f>
        <v>5</v>
      </c>
      <c r="L62" s="87">
        <f>SUM(L63)</f>
        <v>18.32</v>
      </c>
      <c r="M62" s="40">
        <f>L62/J62*100</f>
        <v>18.32</v>
      </c>
    </row>
    <row r="63" spans="1:13" ht="12.75">
      <c r="A63" s="20"/>
      <c r="B63" s="20"/>
      <c r="C63" s="90"/>
      <c r="D63" s="90">
        <v>11</v>
      </c>
      <c r="E63" s="90">
        <v>6412</v>
      </c>
      <c r="F63" s="91" t="s">
        <v>63</v>
      </c>
      <c r="G63" s="92">
        <v>2000</v>
      </c>
      <c r="H63" s="92">
        <v>9.89</v>
      </c>
      <c r="I63" s="92">
        <f>SUM(J63-G63)</f>
        <v>-1900</v>
      </c>
      <c r="J63" s="92">
        <v>100</v>
      </c>
      <c r="K63" s="40">
        <f>J63/G63*100</f>
        <v>5</v>
      </c>
      <c r="L63" s="41">
        <v>18.32</v>
      </c>
      <c r="M63" s="40">
        <f>L63/J63*100</f>
        <v>18.32</v>
      </c>
    </row>
    <row r="64" spans="1:13" ht="12.75">
      <c r="A64" s="20"/>
      <c r="B64" s="20"/>
      <c r="C64" s="89"/>
      <c r="D64" s="89"/>
      <c r="E64" s="88">
        <v>642</v>
      </c>
      <c r="F64" s="86" t="s">
        <v>64</v>
      </c>
      <c r="G64" s="93">
        <f>SUM(G65:G75)</f>
        <v>431000</v>
      </c>
      <c r="H64" s="87">
        <f>SUM(H65:H75)</f>
        <v>118512.14000000001</v>
      </c>
      <c r="I64" s="87">
        <f>SUM(I65:I67)</f>
        <v>-15000</v>
      </c>
      <c r="J64" s="87">
        <f>SUM(J65:J75)</f>
        <v>326600</v>
      </c>
      <c r="K64" s="40">
        <f>J64/G64*100</f>
        <v>75.77726218097447</v>
      </c>
      <c r="L64" s="87">
        <f>SUM(L65:L75)</f>
        <v>297483.55</v>
      </c>
      <c r="M64" s="40">
        <f>L64/J64*100</f>
        <v>91.08498162890385</v>
      </c>
    </row>
    <row r="65" spans="1:13" ht="12.75">
      <c r="A65" s="20"/>
      <c r="B65" s="20"/>
      <c r="C65" s="90"/>
      <c r="D65" s="90">
        <v>41</v>
      </c>
      <c r="E65" s="90">
        <v>6421</v>
      </c>
      <c r="F65" s="91" t="s">
        <v>65</v>
      </c>
      <c r="G65" s="92">
        <v>54000</v>
      </c>
      <c r="H65" s="92">
        <v>20013.9</v>
      </c>
      <c r="I65" s="92">
        <f>SUM(J65-G65)</f>
        <v>-9000</v>
      </c>
      <c r="J65" s="92">
        <v>45000</v>
      </c>
      <c r="K65" s="40">
        <f>J65/G65*100</f>
        <v>83.33333333333334</v>
      </c>
      <c r="L65" s="41">
        <v>40027.8</v>
      </c>
      <c r="M65" s="40">
        <f>L65/J65*100</f>
        <v>88.95066666666668</v>
      </c>
    </row>
    <row r="66" spans="1:13" ht="12.75">
      <c r="A66" s="20"/>
      <c r="B66" s="20"/>
      <c r="C66" s="90"/>
      <c r="D66" s="90">
        <v>41</v>
      </c>
      <c r="E66" s="90">
        <v>6421</v>
      </c>
      <c r="F66" s="91" t="s">
        <v>66</v>
      </c>
      <c r="G66" s="92">
        <v>15000</v>
      </c>
      <c r="H66" s="92">
        <v>5413.49</v>
      </c>
      <c r="I66" s="92">
        <f>SUM(J66-G66)</f>
        <v>-4000</v>
      </c>
      <c r="J66" s="92">
        <v>11000</v>
      </c>
      <c r="K66" s="40">
        <f>J66/G66*100</f>
        <v>73.33333333333333</v>
      </c>
      <c r="L66" s="41">
        <v>10869.62</v>
      </c>
      <c r="M66" s="40">
        <f>L66/J66*100</f>
        <v>98.81472727272728</v>
      </c>
    </row>
    <row r="67" spans="1:13" ht="12.75">
      <c r="A67" s="20"/>
      <c r="B67" s="20"/>
      <c r="C67" s="90"/>
      <c r="D67" s="90">
        <v>41</v>
      </c>
      <c r="E67" s="90">
        <v>6421</v>
      </c>
      <c r="F67" s="91" t="s">
        <v>67</v>
      </c>
      <c r="G67" s="92">
        <v>2000</v>
      </c>
      <c r="H67" s="92">
        <v>0</v>
      </c>
      <c r="I67" s="92">
        <f>SUM(J67-G67)</f>
        <v>-2000</v>
      </c>
      <c r="J67" s="92">
        <v>0</v>
      </c>
      <c r="K67" s="40">
        <f>J67/G67*100</f>
        <v>0</v>
      </c>
      <c r="L67" s="41">
        <v>0</v>
      </c>
      <c r="M67" s="40">
        <v>0</v>
      </c>
    </row>
    <row r="68" spans="1:13" ht="12.75">
      <c r="A68" s="20"/>
      <c r="B68" s="20"/>
      <c r="C68" s="90"/>
      <c r="D68" s="90">
        <v>41</v>
      </c>
      <c r="E68" s="90">
        <v>6422</v>
      </c>
      <c r="F68" s="91" t="s">
        <v>68</v>
      </c>
      <c r="G68" s="92">
        <v>0</v>
      </c>
      <c r="H68" s="92">
        <v>1500</v>
      </c>
      <c r="I68" s="92">
        <f>SUM(J68-G68)</f>
        <v>0</v>
      </c>
      <c r="J68" s="92">
        <v>0</v>
      </c>
      <c r="K68" s="40">
        <v>0</v>
      </c>
      <c r="L68" s="41">
        <v>0</v>
      </c>
      <c r="M68" s="40">
        <v>0</v>
      </c>
    </row>
    <row r="69" spans="1:13" ht="12.75">
      <c r="A69" s="20"/>
      <c r="B69" s="20"/>
      <c r="C69" s="90"/>
      <c r="D69" s="90">
        <v>41</v>
      </c>
      <c r="E69" s="90">
        <v>6422</v>
      </c>
      <c r="F69" s="91" t="s">
        <v>69</v>
      </c>
      <c r="G69" s="92">
        <v>150000</v>
      </c>
      <c r="H69" s="92">
        <v>6600.84</v>
      </c>
      <c r="I69" s="92">
        <f>SUM(J69-G69)</f>
        <v>-20000</v>
      </c>
      <c r="J69" s="92">
        <v>130000</v>
      </c>
      <c r="K69" s="40">
        <f>J69/G69*100</f>
        <v>86.66666666666667</v>
      </c>
      <c r="L69" s="41">
        <v>97558.53</v>
      </c>
      <c r="M69" s="40">
        <f>L69/J69*100</f>
        <v>75.04502307692307</v>
      </c>
    </row>
    <row r="70" spans="1:13" ht="12.75">
      <c r="A70" s="20"/>
      <c r="B70" s="20"/>
      <c r="C70" s="90"/>
      <c r="D70" s="90">
        <v>41</v>
      </c>
      <c r="E70" s="90">
        <v>6422</v>
      </c>
      <c r="F70" s="91" t="s">
        <v>70</v>
      </c>
      <c r="G70" s="92">
        <v>75000</v>
      </c>
      <c r="H70" s="92">
        <v>25566.39</v>
      </c>
      <c r="I70" s="92">
        <f>SUM(J70-G70)</f>
        <v>-19500</v>
      </c>
      <c r="J70" s="92">
        <v>55500</v>
      </c>
      <c r="K70" s="40">
        <f>J70/G70*100</f>
        <v>74</v>
      </c>
      <c r="L70" s="41">
        <v>50692.79</v>
      </c>
      <c r="M70" s="40">
        <f>L70/J70*100</f>
        <v>91.33836036036035</v>
      </c>
    </row>
    <row r="71" spans="1:13" ht="12.75">
      <c r="A71" s="20"/>
      <c r="B71" s="20"/>
      <c r="C71" s="90"/>
      <c r="D71" s="90">
        <v>41</v>
      </c>
      <c r="E71" s="90">
        <v>6422</v>
      </c>
      <c r="F71" s="91" t="s">
        <v>71</v>
      </c>
      <c r="G71" s="92">
        <v>25000</v>
      </c>
      <c r="H71" s="92">
        <v>8068</v>
      </c>
      <c r="I71" s="92">
        <f>SUM(J71-G71)</f>
        <v>-15000</v>
      </c>
      <c r="J71" s="92">
        <v>10000</v>
      </c>
      <c r="K71" s="40">
        <f>J71/G71*100</f>
        <v>40</v>
      </c>
      <c r="L71" s="41">
        <v>10968</v>
      </c>
      <c r="M71" s="40">
        <f>L71/J71*100</f>
        <v>109.68</v>
      </c>
    </row>
    <row r="72" spans="1:13" ht="12.75">
      <c r="A72" s="20"/>
      <c r="B72" s="20"/>
      <c r="C72" s="90"/>
      <c r="D72" s="90">
        <v>41</v>
      </c>
      <c r="E72" s="90">
        <v>6422</v>
      </c>
      <c r="F72" s="91" t="s">
        <v>72</v>
      </c>
      <c r="G72" s="92">
        <v>50000</v>
      </c>
      <c r="H72" s="92">
        <v>22468.69</v>
      </c>
      <c r="I72" s="92">
        <f>SUM(J72-G72)</f>
        <v>-5000</v>
      </c>
      <c r="J72" s="92">
        <v>45000</v>
      </c>
      <c r="K72" s="40">
        <f>J72/G72*100</f>
        <v>90</v>
      </c>
      <c r="L72" s="41">
        <v>42533.95</v>
      </c>
      <c r="M72" s="40">
        <f>L72/J72*100</f>
        <v>94.51988888888889</v>
      </c>
    </row>
    <row r="73" spans="1:13" ht="12.75">
      <c r="A73" s="20"/>
      <c r="B73" s="20"/>
      <c r="C73" s="90"/>
      <c r="D73" s="90"/>
      <c r="E73" s="90">
        <v>6423</v>
      </c>
      <c r="F73" s="91" t="s">
        <v>73</v>
      </c>
      <c r="G73" s="92">
        <v>0</v>
      </c>
      <c r="H73" s="92">
        <v>0</v>
      </c>
      <c r="I73" s="92">
        <v>0</v>
      </c>
      <c r="J73" s="92">
        <v>0</v>
      </c>
      <c r="K73" s="40">
        <v>0</v>
      </c>
      <c r="L73" s="41">
        <v>11862.03</v>
      </c>
      <c r="M73" s="40"/>
    </row>
    <row r="74" spans="1:13" ht="12.75">
      <c r="A74" s="20"/>
      <c r="B74" s="20"/>
      <c r="C74" s="90"/>
      <c r="D74" s="90">
        <v>41</v>
      </c>
      <c r="E74" s="90">
        <v>6423</v>
      </c>
      <c r="F74" s="91" t="s">
        <v>74</v>
      </c>
      <c r="G74" s="92">
        <v>30000</v>
      </c>
      <c r="H74" s="92">
        <v>27051.83</v>
      </c>
      <c r="I74" s="92">
        <f>SUM(J74-G74)</f>
        <v>-2900</v>
      </c>
      <c r="J74" s="92">
        <v>27100</v>
      </c>
      <c r="K74" s="40">
        <f>J74/G74*100</f>
        <v>90.33333333333333</v>
      </c>
      <c r="L74" s="41">
        <v>30841.83</v>
      </c>
      <c r="M74" s="40">
        <f>L74/J74*100</f>
        <v>113.80749077490775</v>
      </c>
    </row>
    <row r="75" spans="1:13" ht="14.25" customHeight="1">
      <c r="A75" s="20"/>
      <c r="B75" s="20"/>
      <c r="C75" s="90"/>
      <c r="D75" s="90">
        <v>41</v>
      </c>
      <c r="E75" s="90">
        <v>6429</v>
      </c>
      <c r="F75" s="91" t="s">
        <v>75</v>
      </c>
      <c r="G75" s="92">
        <v>30000</v>
      </c>
      <c r="H75" s="92">
        <v>1829</v>
      </c>
      <c r="I75" s="92">
        <f>SUM(J75-G75)</f>
        <v>-27000</v>
      </c>
      <c r="J75" s="92">
        <v>3000</v>
      </c>
      <c r="K75" s="40">
        <f>J75/G75*100</f>
        <v>10</v>
      </c>
      <c r="L75" s="41">
        <v>2129</v>
      </c>
      <c r="M75" s="40">
        <f>L75/J75*100</f>
        <v>70.96666666666667</v>
      </c>
    </row>
    <row r="76" spans="1:13" ht="12.75">
      <c r="A76" s="94"/>
      <c r="B76" s="88">
        <v>65</v>
      </c>
      <c r="C76" s="88"/>
      <c r="D76" s="88"/>
      <c r="E76" s="88"/>
      <c r="F76" s="97" t="s">
        <v>76</v>
      </c>
      <c r="G76" s="93">
        <f>G77+G80+G87</f>
        <v>478000</v>
      </c>
      <c r="H76" s="87">
        <f>H77+H80+H87</f>
        <v>96353.09</v>
      </c>
      <c r="I76" s="87">
        <f>SUM(I77:I79)</f>
        <v>-18770</v>
      </c>
      <c r="J76" s="87">
        <f>J77+J80+J87</f>
        <v>385030</v>
      </c>
      <c r="K76" s="40">
        <f>J76/G76*100</f>
        <v>80.55020920502092</v>
      </c>
      <c r="L76" s="87">
        <f>L77+L80+L87</f>
        <v>283439.83</v>
      </c>
      <c r="M76" s="40">
        <f>L76/J76*100</f>
        <v>73.6149988312599</v>
      </c>
    </row>
    <row r="77" spans="1:13" ht="12.75">
      <c r="A77" s="94"/>
      <c r="B77" s="96"/>
      <c r="C77" s="89"/>
      <c r="D77" s="89"/>
      <c r="E77" s="88">
        <v>651</v>
      </c>
      <c r="F77" s="86" t="s">
        <v>77</v>
      </c>
      <c r="G77" s="93">
        <f>SUM(G78:G79)</f>
        <v>3000</v>
      </c>
      <c r="H77" s="87">
        <f>SUM(H78:H79)</f>
        <v>150.32</v>
      </c>
      <c r="I77" s="87">
        <f>SUM(I78:I80)</f>
        <v>-16170</v>
      </c>
      <c r="J77" s="87">
        <f>SUM(J78:J79)</f>
        <v>400</v>
      </c>
      <c r="K77" s="40">
        <f>J77/G77*100</f>
        <v>13.333333333333334</v>
      </c>
      <c r="L77" s="87">
        <f>SUM(L78:L79)</f>
        <v>181.02</v>
      </c>
      <c r="M77" s="40">
        <f>L77/J77*100</f>
        <v>45.255</v>
      </c>
    </row>
    <row r="78" spans="1:13" ht="12.75">
      <c r="A78" s="94"/>
      <c r="B78" s="96"/>
      <c r="C78" s="90"/>
      <c r="D78" s="90">
        <v>11</v>
      </c>
      <c r="E78" s="90">
        <v>6511</v>
      </c>
      <c r="F78" s="91" t="s">
        <v>78</v>
      </c>
      <c r="G78" s="92">
        <v>1000</v>
      </c>
      <c r="H78" s="92">
        <v>150.32</v>
      </c>
      <c r="I78" s="92">
        <f>SUM(J78-G78)</f>
        <v>-700</v>
      </c>
      <c r="J78" s="92">
        <v>300</v>
      </c>
      <c r="K78" s="40">
        <f>J78/G78*100</f>
        <v>30</v>
      </c>
      <c r="L78" s="41">
        <v>181.02</v>
      </c>
      <c r="M78" s="40">
        <f>L78/J78*100</f>
        <v>60.34</v>
      </c>
    </row>
    <row r="79" spans="1:13" ht="12.75">
      <c r="A79" s="94"/>
      <c r="B79" s="96"/>
      <c r="C79" s="90"/>
      <c r="D79" s="90">
        <v>41</v>
      </c>
      <c r="E79" s="90">
        <v>6512</v>
      </c>
      <c r="F79" s="91" t="s">
        <v>79</v>
      </c>
      <c r="G79" s="92">
        <v>2000</v>
      </c>
      <c r="H79" s="92">
        <v>0</v>
      </c>
      <c r="I79" s="92">
        <f>SUM(J79-G79)</f>
        <v>-1900</v>
      </c>
      <c r="J79" s="92">
        <v>100</v>
      </c>
      <c r="K79" s="40">
        <f>J79/G79*100</f>
        <v>5</v>
      </c>
      <c r="L79" s="41">
        <v>0</v>
      </c>
      <c r="M79" s="40">
        <f>L79/J79*100</f>
        <v>0</v>
      </c>
    </row>
    <row r="80" spans="1:13" ht="12.75">
      <c r="A80" s="20"/>
      <c r="B80" s="20"/>
      <c r="C80" s="89"/>
      <c r="D80" s="89"/>
      <c r="E80" s="88">
        <v>652</v>
      </c>
      <c r="F80" s="86" t="s">
        <v>80</v>
      </c>
      <c r="G80" s="93">
        <f>SUM(G81:G86)</f>
        <v>175000</v>
      </c>
      <c r="H80" s="87">
        <f>SUM(H81:H86)</f>
        <v>23188.519999999997</v>
      </c>
      <c r="I80" s="87">
        <f>SUM(I81:I83)</f>
        <v>-13570</v>
      </c>
      <c r="J80" s="87">
        <f>SUM(J81:J86)</f>
        <v>124630</v>
      </c>
      <c r="K80" s="40">
        <f>J80/G80*100</f>
        <v>71.21714285714286</v>
      </c>
      <c r="L80" s="87">
        <f>SUM(L81:L86)</f>
        <v>95486.1</v>
      </c>
      <c r="M80" s="40">
        <f>L80/J80*100</f>
        <v>76.61566236058735</v>
      </c>
    </row>
    <row r="81" spans="1:13" ht="12.75">
      <c r="A81" s="20"/>
      <c r="B81" s="20"/>
      <c r="C81" s="90"/>
      <c r="D81" s="90">
        <v>41</v>
      </c>
      <c r="E81" s="90">
        <v>6522</v>
      </c>
      <c r="F81" s="91" t="s">
        <v>81</v>
      </c>
      <c r="G81" s="92">
        <v>10000</v>
      </c>
      <c r="H81" s="92">
        <v>6388.21</v>
      </c>
      <c r="I81" s="92">
        <f>SUM(J81-G81)</f>
        <v>20000</v>
      </c>
      <c r="J81" s="92">
        <v>30000</v>
      </c>
      <c r="K81" s="40">
        <f>J81/G81*100</f>
        <v>300</v>
      </c>
      <c r="L81" s="41">
        <v>23576.96</v>
      </c>
      <c r="M81" s="40">
        <f>L81/J81*100</f>
        <v>78.58986666666667</v>
      </c>
    </row>
    <row r="82" spans="1:13" ht="12.75">
      <c r="A82" s="20"/>
      <c r="B82" s="20"/>
      <c r="C82" s="90"/>
      <c r="D82" s="90">
        <v>41</v>
      </c>
      <c r="E82" s="90">
        <v>6522</v>
      </c>
      <c r="F82" s="91" t="s">
        <v>82</v>
      </c>
      <c r="G82" s="92">
        <v>30000</v>
      </c>
      <c r="H82" s="92">
        <v>0</v>
      </c>
      <c r="I82" s="92">
        <f>SUM(J82-G82)</f>
        <v>-30000</v>
      </c>
      <c r="J82" s="92">
        <v>0</v>
      </c>
      <c r="K82" s="40">
        <f>J82/G82*100</f>
        <v>0</v>
      </c>
      <c r="L82" s="41">
        <v>0</v>
      </c>
      <c r="M82" s="40">
        <v>0</v>
      </c>
    </row>
    <row r="83" spans="1:13" ht="12.75">
      <c r="A83" s="20"/>
      <c r="B83" s="20"/>
      <c r="C83" s="90"/>
      <c r="D83" s="90">
        <v>41</v>
      </c>
      <c r="E83" s="90">
        <v>6526</v>
      </c>
      <c r="F83" s="91" t="s">
        <v>83</v>
      </c>
      <c r="G83" s="92">
        <v>5000</v>
      </c>
      <c r="H83" s="92">
        <v>950.32</v>
      </c>
      <c r="I83" s="92">
        <f>SUM(J83-G83)</f>
        <v>-3570</v>
      </c>
      <c r="J83" s="92">
        <v>1430</v>
      </c>
      <c r="K83" s="40">
        <f>J83/G83*100</f>
        <v>28.599999999999998</v>
      </c>
      <c r="L83" s="41">
        <v>1425.26</v>
      </c>
      <c r="M83" s="40">
        <f>L83/J83*100</f>
        <v>99.66853146853147</v>
      </c>
    </row>
    <row r="84" spans="1:13" ht="12.75">
      <c r="A84" s="20"/>
      <c r="B84" s="20"/>
      <c r="C84" s="90"/>
      <c r="D84" s="90"/>
      <c r="E84" s="90">
        <v>6526</v>
      </c>
      <c r="F84" s="91" t="s">
        <v>84</v>
      </c>
      <c r="G84" s="92">
        <v>0</v>
      </c>
      <c r="H84" s="92">
        <v>0</v>
      </c>
      <c r="I84" s="92">
        <f>SUM(J84-G84)</f>
        <v>0</v>
      </c>
      <c r="J84" s="92">
        <v>0</v>
      </c>
      <c r="K84" s="40">
        <v>0</v>
      </c>
      <c r="L84" s="41">
        <v>0</v>
      </c>
      <c r="M84" s="40">
        <v>0</v>
      </c>
    </row>
    <row r="85" spans="1:13" ht="12.75">
      <c r="A85" s="20"/>
      <c r="B85" s="20"/>
      <c r="C85" s="90"/>
      <c r="D85" s="90">
        <v>41</v>
      </c>
      <c r="E85" s="90">
        <v>6526</v>
      </c>
      <c r="F85" s="91" t="s">
        <v>85</v>
      </c>
      <c r="G85" s="92">
        <v>30000</v>
      </c>
      <c r="H85" s="92">
        <v>11194.99</v>
      </c>
      <c r="I85" s="92">
        <f>SUM(J85-G85)</f>
        <v>-10000</v>
      </c>
      <c r="J85" s="92">
        <v>20000</v>
      </c>
      <c r="K85" s="40">
        <f>J85/G85*100</f>
        <v>66.66666666666666</v>
      </c>
      <c r="L85" s="41">
        <v>13982.42</v>
      </c>
      <c r="M85" s="40">
        <f>L85/J85*100</f>
        <v>69.9121</v>
      </c>
    </row>
    <row r="86" spans="1:13" ht="12.75">
      <c r="A86" s="20"/>
      <c r="B86" s="20"/>
      <c r="C86" s="90"/>
      <c r="D86" s="90">
        <v>41</v>
      </c>
      <c r="E86" s="90">
        <v>6526</v>
      </c>
      <c r="F86" s="91" t="s">
        <v>86</v>
      </c>
      <c r="G86" s="92">
        <v>100000</v>
      </c>
      <c r="H86" s="92">
        <v>4655</v>
      </c>
      <c r="I86" s="92">
        <f>SUM(J86-G86)</f>
        <v>-26800</v>
      </c>
      <c r="J86" s="92">
        <v>73200</v>
      </c>
      <c r="K86" s="40">
        <f>J86/G86*100</f>
        <v>73.2</v>
      </c>
      <c r="L86" s="41">
        <v>56501.46</v>
      </c>
      <c r="M86" s="40">
        <f>L86/J86*100</f>
        <v>77.1877868852459</v>
      </c>
    </row>
    <row r="87" spans="1:13" ht="12.75">
      <c r="A87" s="20"/>
      <c r="B87" s="20"/>
      <c r="C87" s="89"/>
      <c r="D87" s="89"/>
      <c r="E87" s="88">
        <v>653</v>
      </c>
      <c r="F87" s="86" t="s">
        <v>87</v>
      </c>
      <c r="G87" s="93">
        <f>SUM(G88:G89)</f>
        <v>300000</v>
      </c>
      <c r="H87" s="87">
        <f>SUM(H88:H89)</f>
        <v>73014.25</v>
      </c>
      <c r="I87" s="87">
        <f>SUM(I88:I90)</f>
        <v>-15798900</v>
      </c>
      <c r="J87" s="87">
        <f>SUM(J88:J89)</f>
        <v>260000</v>
      </c>
      <c r="K87" s="40">
        <f>J87/G87*100</f>
        <v>86.66666666666667</v>
      </c>
      <c r="L87" s="87">
        <f>SUM(L88:L89)</f>
        <v>187772.71000000002</v>
      </c>
      <c r="M87" s="40">
        <f>L87/J87*100</f>
        <v>72.22027307692308</v>
      </c>
    </row>
    <row r="88" spans="1:13" ht="12.75">
      <c r="A88" s="20"/>
      <c r="B88" s="20"/>
      <c r="C88" s="90"/>
      <c r="D88" s="90">
        <v>41</v>
      </c>
      <c r="E88" s="90">
        <v>65311</v>
      </c>
      <c r="F88" s="91" t="s">
        <v>88</v>
      </c>
      <c r="G88" s="92">
        <v>50000</v>
      </c>
      <c r="H88" s="92">
        <v>0</v>
      </c>
      <c r="I88" s="92">
        <f>SUM(J88-G88)</f>
        <v>-40000</v>
      </c>
      <c r="J88" s="92">
        <v>10000</v>
      </c>
      <c r="K88" s="40">
        <f>J88/G88*100</f>
        <v>20</v>
      </c>
      <c r="L88" s="41">
        <v>529.95</v>
      </c>
      <c r="M88" s="40">
        <f>L88/J88*100</f>
        <v>5.299500000000001</v>
      </c>
    </row>
    <row r="89" spans="1:13" ht="12.75">
      <c r="A89" s="20"/>
      <c r="B89" s="20"/>
      <c r="C89" s="90"/>
      <c r="D89" s="90">
        <v>41</v>
      </c>
      <c r="E89" s="90">
        <v>65321</v>
      </c>
      <c r="F89" s="91" t="s">
        <v>89</v>
      </c>
      <c r="G89" s="92">
        <v>250000</v>
      </c>
      <c r="H89" s="92">
        <v>73014.25</v>
      </c>
      <c r="I89" s="92">
        <f>SUM(J89-G89)</f>
        <v>0</v>
      </c>
      <c r="J89" s="92">
        <v>250000</v>
      </c>
      <c r="K89" s="40">
        <f>J89/G89*100</f>
        <v>100</v>
      </c>
      <c r="L89" s="41">
        <v>187242.76</v>
      </c>
      <c r="M89" s="40">
        <f>L89/J89*100</f>
        <v>74.897104</v>
      </c>
    </row>
    <row r="90" spans="1:13" ht="12.75">
      <c r="A90" s="88"/>
      <c r="B90" s="88">
        <v>68</v>
      </c>
      <c r="C90" s="98"/>
      <c r="D90" s="98"/>
      <c r="E90" s="88">
        <v>68</v>
      </c>
      <c r="F90" s="86" t="s">
        <v>90</v>
      </c>
      <c r="G90" s="93">
        <f>G91</f>
        <v>0</v>
      </c>
      <c r="H90" s="87">
        <f>H91</f>
        <v>0</v>
      </c>
      <c r="I90" s="87">
        <f>SUM(I91:I93)</f>
        <v>-15758900</v>
      </c>
      <c r="J90" s="87">
        <f>J91</f>
        <v>37000</v>
      </c>
      <c r="K90" s="40">
        <v>0</v>
      </c>
      <c r="L90" s="87">
        <f>L91</f>
        <v>37000</v>
      </c>
      <c r="M90" s="40">
        <f>L90/J90*100</f>
        <v>100</v>
      </c>
    </row>
    <row r="91" spans="1:13" ht="12.75">
      <c r="A91" s="20"/>
      <c r="B91" s="20"/>
      <c r="C91" s="90"/>
      <c r="D91" s="90"/>
      <c r="E91" s="90">
        <v>6831</v>
      </c>
      <c r="F91" s="91" t="s">
        <v>90</v>
      </c>
      <c r="G91" s="99">
        <v>0</v>
      </c>
      <c r="H91" s="92">
        <v>0</v>
      </c>
      <c r="I91" s="92">
        <f>SUM(J91-G91)</f>
        <v>37000</v>
      </c>
      <c r="J91" s="92">
        <v>37000</v>
      </c>
      <c r="K91" s="40">
        <v>0</v>
      </c>
      <c r="L91" s="41">
        <v>37000</v>
      </c>
      <c r="M91" s="40">
        <f>L91/J91*100</f>
        <v>100</v>
      </c>
    </row>
    <row r="92" spans="1:13" ht="12.75">
      <c r="A92" s="88">
        <v>7</v>
      </c>
      <c r="B92" s="88"/>
      <c r="C92" s="98"/>
      <c r="D92" s="98"/>
      <c r="E92" s="98"/>
      <c r="F92" s="86" t="s">
        <v>91</v>
      </c>
      <c r="G92" s="93">
        <f>G93+G95+G97</f>
        <v>130000</v>
      </c>
      <c r="H92" s="93">
        <f>H93+H95+H97</f>
        <v>9490.04</v>
      </c>
      <c r="I92" s="87">
        <f>SUM(I93:I95)</f>
        <v>-10526800</v>
      </c>
      <c r="J92" s="93">
        <f>J93+J95+J97</f>
        <v>119150</v>
      </c>
      <c r="K92" s="40">
        <f>J92/G92*100</f>
        <v>91.65384615384615</v>
      </c>
      <c r="L92" s="93">
        <f>L93+L95+L97</f>
        <v>103774.83</v>
      </c>
      <c r="M92" s="40">
        <f>L92/J92*100</f>
        <v>87.09595467897609</v>
      </c>
    </row>
    <row r="93" spans="1:13" ht="12.75">
      <c r="A93" s="96"/>
      <c r="B93" s="88">
        <v>71</v>
      </c>
      <c r="C93" s="98"/>
      <c r="D93" s="98"/>
      <c r="E93" s="88">
        <v>711</v>
      </c>
      <c r="F93" s="86" t="s">
        <v>92</v>
      </c>
      <c r="G93" s="93">
        <f>SUM(G94)</f>
        <v>115000</v>
      </c>
      <c r="H93" s="87">
        <f>SUM(H94)</f>
        <v>6000</v>
      </c>
      <c r="I93" s="87">
        <f>SUM(I94:I96)</f>
        <v>-5269100</v>
      </c>
      <c r="J93" s="87">
        <f>SUM(J94)</f>
        <v>115000</v>
      </c>
      <c r="K93" s="40">
        <f>J93/G93*100</f>
        <v>100</v>
      </c>
      <c r="L93" s="87">
        <f>SUM(L94)</f>
        <v>99580</v>
      </c>
      <c r="M93" s="40">
        <f>L93/J93*100</f>
        <v>86.5913043478261</v>
      </c>
    </row>
    <row r="94" spans="1:13" ht="12.75">
      <c r="A94" s="96"/>
      <c r="B94" s="96"/>
      <c r="C94" s="100"/>
      <c r="D94" s="100">
        <v>71</v>
      </c>
      <c r="E94" s="100"/>
      <c r="F94" s="91" t="s">
        <v>93</v>
      </c>
      <c r="G94" s="92">
        <v>115000</v>
      </c>
      <c r="H94" s="92">
        <v>6000</v>
      </c>
      <c r="I94" s="92">
        <f>SUM(J94-G94)</f>
        <v>0</v>
      </c>
      <c r="J94" s="92">
        <v>115000</v>
      </c>
      <c r="K94" s="40">
        <f>J94/G94*100</f>
        <v>100</v>
      </c>
      <c r="L94" s="41">
        <v>99580</v>
      </c>
      <c r="M94" s="40">
        <f>L94/J94*100</f>
        <v>86.5913043478261</v>
      </c>
    </row>
    <row r="95" spans="1:13" ht="12.75">
      <c r="A95" s="94"/>
      <c r="B95" s="88">
        <v>72</v>
      </c>
      <c r="C95" s="98"/>
      <c r="D95" s="98"/>
      <c r="E95" s="88">
        <v>721</v>
      </c>
      <c r="F95" s="86" t="s">
        <v>94</v>
      </c>
      <c r="G95" s="93">
        <f>SUM(G96)</f>
        <v>15000</v>
      </c>
      <c r="H95" s="87">
        <f>SUM(H96)</f>
        <v>2940.04</v>
      </c>
      <c r="I95" s="87">
        <f>SUM(I96:I98)</f>
        <v>-5257700</v>
      </c>
      <c r="J95" s="87">
        <f>SUM(J96)</f>
        <v>3600</v>
      </c>
      <c r="K95" s="40">
        <f>J95/G95*100</f>
        <v>24</v>
      </c>
      <c r="L95" s="87">
        <f>SUM(L96)</f>
        <v>3644.83</v>
      </c>
      <c r="M95" s="40">
        <f>L95/J95*100</f>
        <v>101.24527777777779</v>
      </c>
    </row>
    <row r="96" spans="1:13" ht="20.25" customHeight="1">
      <c r="A96" s="94"/>
      <c r="B96" s="94"/>
      <c r="C96" s="90"/>
      <c r="D96" s="90">
        <v>72</v>
      </c>
      <c r="E96" s="90">
        <v>7211</v>
      </c>
      <c r="F96" s="91" t="s">
        <v>95</v>
      </c>
      <c r="G96" s="92">
        <v>15000</v>
      </c>
      <c r="H96" s="92">
        <v>2940.04</v>
      </c>
      <c r="I96" s="92">
        <f>SUM(J96-G96)</f>
        <v>-11400</v>
      </c>
      <c r="J96" s="92">
        <v>3600</v>
      </c>
      <c r="K96" s="40">
        <f>J96/G96*100</f>
        <v>24</v>
      </c>
      <c r="L96" s="41">
        <v>3644.83</v>
      </c>
      <c r="M96" s="40">
        <f>L96/J96*100</f>
        <v>101.24527777777779</v>
      </c>
    </row>
    <row r="97" spans="1:13" ht="20.25" customHeight="1">
      <c r="A97" s="94"/>
      <c r="B97" s="94"/>
      <c r="C97" s="89"/>
      <c r="D97" s="89"/>
      <c r="E97" s="89">
        <v>722</v>
      </c>
      <c r="F97" s="101" t="s">
        <v>96</v>
      </c>
      <c r="G97" s="93">
        <f>SUM(G98)</f>
        <v>0</v>
      </c>
      <c r="H97" s="93">
        <f>SUM(H98)</f>
        <v>550</v>
      </c>
      <c r="I97" s="87">
        <f>SUM(I98:I100)</f>
        <v>-5246850</v>
      </c>
      <c r="J97" s="93">
        <f>SUM(J98)</f>
        <v>550</v>
      </c>
      <c r="K97" s="40">
        <v>0</v>
      </c>
      <c r="L97" s="93">
        <f>SUM(L98)</f>
        <v>550</v>
      </c>
      <c r="M97" s="40">
        <f>L97/J97*100</f>
        <v>100</v>
      </c>
    </row>
    <row r="98" spans="1:13" ht="20.25" customHeight="1">
      <c r="A98" s="94"/>
      <c r="B98" s="94"/>
      <c r="C98" s="90"/>
      <c r="D98" s="90"/>
      <c r="E98" s="90">
        <v>7227</v>
      </c>
      <c r="F98" s="91" t="s">
        <v>97</v>
      </c>
      <c r="G98" s="99">
        <v>0</v>
      </c>
      <c r="H98" s="92">
        <v>550</v>
      </c>
      <c r="I98" s="92">
        <f>SUM(J98-G98)</f>
        <v>550</v>
      </c>
      <c r="J98" s="92">
        <v>550</v>
      </c>
      <c r="K98" s="40">
        <v>0</v>
      </c>
      <c r="L98" s="41">
        <v>550</v>
      </c>
      <c r="M98" s="40">
        <f>L98/J98*100</f>
        <v>100</v>
      </c>
    </row>
    <row r="99" spans="1:13" ht="15">
      <c r="A99" s="102"/>
      <c r="B99" s="103"/>
      <c r="C99" s="104"/>
      <c r="D99" s="104"/>
      <c r="E99" s="104"/>
      <c r="F99" s="105" t="s">
        <v>98</v>
      </c>
      <c r="G99" s="106">
        <f>SUM(G33+G92)</f>
        <v>12785000</v>
      </c>
      <c r="H99" s="107">
        <f>SUM(H33+H92)</f>
        <v>3454646.2100000004</v>
      </c>
      <c r="I99" s="107">
        <f>SUM(J99-G99)</f>
        <v>-5247400</v>
      </c>
      <c r="J99" s="107">
        <f>SUM(J33+J92)</f>
        <v>7537600</v>
      </c>
      <c r="K99" s="40">
        <f>J99/G99*100</f>
        <v>58.956589753617514</v>
      </c>
      <c r="L99" s="107">
        <f>SUM(L33+L92)</f>
        <v>7446983.739999999</v>
      </c>
      <c r="M99" s="108">
        <f>L99/J99*100</f>
        <v>98.79781017830608</v>
      </c>
    </row>
    <row r="100" spans="1:10" s="72" customFormat="1" ht="14.25" customHeight="1">
      <c r="A100" s="71" t="s">
        <v>99</v>
      </c>
      <c r="B100" s="1"/>
      <c r="C100"/>
      <c r="D100"/>
      <c r="E100"/>
      <c r="F100" s="2"/>
      <c r="G100" s="2"/>
      <c r="H100" s="3"/>
      <c r="I100" s="3"/>
      <c r="J100"/>
    </row>
    <row r="101" spans="1:13" s="80" customFormat="1" ht="24.75" customHeight="1">
      <c r="A101" s="73" t="s">
        <v>27</v>
      </c>
      <c r="B101" s="74" t="s">
        <v>28</v>
      </c>
      <c r="C101" s="74" t="s">
        <v>29</v>
      </c>
      <c r="D101" s="74" t="s">
        <v>30</v>
      </c>
      <c r="E101" s="74" t="s">
        <v>31</v>
      </c>
      <c r="F101" s="75" t="s">
        <v>32</v>
      </c>
      <c r="G101" s="109" t="s">
        <v>3</v>
      </c>
      <c r="H101" s="77" t="s">
        <v>4</v>
      </c>
      <c r="I101" s="78" t="s">
        <v>5</v>
      </c>
      <c r="J101" s="77" t="s">
        <v>6</v>
      </c>
      <c r="K101" s="79" t="s">
        <v>7</v>
      </c>
      <c r="L101" s="79" t="s">
        <v>8</v>
      </c>
      <c r="M101" s="79" t="s">
        <v>9</v>
      </c>
    </row>
    <row r="102" spans="1:13" ht="12.75" customHeight="1">
      <c r="A102" s="81">
        <v>1</v>
      </c>
      <c r="B102" s="81"/>
      <c r="C102" s="81"/>
      <c r="D102" s="81"/>
      <c r="E102" s="81"/>
      <c r="F102" s="81">
        <v>2</v>
      </c>
      <c r="G102" s="81" t="s">
        <v>33</v>
      </c>
      <c r="H102" s="82">
        <v>4</v>
      </c>
      <c r="I102" s="82">
        <v>5</v>
      </c>
      <c r="J102" s="82">
        <v>6</v>
      </c>
      <c r="K102" s="83">
        <v>7</v>
      </c>
      <c r="L102" s="83">
        <v>8</v>
      </c>
      <c r="M102" s="83">
        <v>9</v>
      </c>
    </row>
    <row r="103" spans="1:13" ht="12.75">
      <c r="A103" s="85">
        <v>3</v>
      </c>
      <c r="B103" s="85"/>
      <c r="C103" s="110"/>
      <c r="D103" s="110"/>
      <c r="E103" s="110"/>
      <c r="F103" s="86" t="s">
        <v>100</v>
      </c>
      <c r="G103" s="93">
        <f>G104+G117+G123+G126+G128+G130+G132</f>
        <v>4259000</v>
      </c>
      <c r="H103" s="87">
        <f>H104+H117+H123+H126+H128+H130+H132</f>
        <v>1868418.7899999998</v>
      </c>
      <c r="I103" s="87">
        <f>I104+I117+I123+I126+I128+I130+I132</f>
        <v>279445</v>
      </c>
      <c r="J103" s="87">
        <f>J104+J117+J123+J126+J128+J130+J132</f>
        <v>4635990</v>
      </c>
      <c r="K103" s="40">
        <f>J103/G103*100</f>
        <v>108.85160835876965</v>
      </c>
      <c r="L103" s="87">
        <f>L104+L117+L123+L126+L128+L130+L132</f>
        <v>4705169.65</v>
      </c>
      <c r="M103" s="40">
        <f>L103/J103*100</f>
        <v>101.49223035425013</v>
      </c>
    </row>
    <row r="104" spans="1:13" ht="12.75">
      <c r="A104" s="20"/>
      <c r="B104" s="88">
        <v>31</v>
      </c>
      <c r="C104" s="98"/>
      <c r="D104" s="98"/>
      <c r="E104" s="98"/>
      <c r="F104" s="86" t="s">
        <v>101</v>
      </c>
      <c r="G104" s="87">
        <f>SUM(G105+G109+G113)</f>
        <v>830000</v>
      </c>
      <c r="H104" s="87">
        <f>SUM(H105+H109+H113)</f>
        <v>408041.72</v>
      </c>
      <c r="I104" s="87">
        <f>SUM(I105+I109+I113)</f>
        <v>279445</v>
      </c>
      <c r="J104" s="87">
        <f>SUM(J105+J109+J113)</f>
        <v>1109445</v>
      </c>
      <c r="K104" s="40">
        <f>J104/G104*100</f>
        <v>133.6680722891566</v>
      </c>
      <c r="L104" s="87">
        <f>SUM(L105+L109+L113)</f>
        <v>1171605.87</v>
      </c>
      <c r="M104" s="40">
        <f>L104/J104*100</f>
        <v>105.60287981828753</v>
      </c>
    </row>
    <row r="105" spans="1:13" ht="12.75">
      <c r="A105" s="20"/>
      <c r="B105" s="88"/>
      <c r="C105" s="98"/>
      <c r="D105" s="98"/>
      <c r="E105" s="88">
        <v>311</v>
      </c>
      <c r="F105" s="86" t="s">
        <v>102</v>
      </c>
      <c r="G105" s="93">
        <f>SUM(G106:G108)</f>
        <v>660000</v>
      </c>
      <c r="H105" s="93">
        <f>SUM(H106:H108)</f>
        <v>347783.95999999996</v>
      </c>
      <c r="I105" s="93">
        <f>SUM(I106:I108)</f>
        <v>209395</v>
      </c>
      <c r="J105" s="93">
        <f>SUM(J106:J108)</f>
        <v>869395</v>
      </c>
      <c r="K105" s="40"/>
      <c r="L105" s="93">
        <f>SUM(L106:L108)</f>
        <v>938387.6100000001</v>
      </c>
      <c r="M105" s="40">
        <f>L105/J105*100</f>
        <v>107.93570356397267</v>
      </c>
    </row>
    <row r="106" spans="1:13" ht="12.75">
      <c r="A106" s="20"/>
      <c r="B106" s="20"/>
      <c r="C106" s="90"/>
      <c r="D106" s="111">
        <v>11</v>
      </c>
      <c r="E106" s="112">
        <v>311</v>
      </c>
      <c r="F106" s="91" t="s">
        <v>103</v>
      </c>
      <c r="G106" s="92">
        <v>350000</v>
      </c>
      <c r="H106" s="92">
        <v>199572.55</v>
      </c>
      <c r="I106" s="92">
        <f>SUM(J106-G106)</f>
        <v>46760</v>
      </c>
      <c r="J106" s="92">
        <v>396760</v>
      </c>
      <c r="K106" s="40">
        <f>J106/G106*100</f>
        <v>113.36</v>
      </c>
      <c r="L106" s="41">
        <v>396249.81</v>
      </c>
      <c r="M106" s="40">
        <f>L106/J106*100</f>
        <v>99.87141092852102</v>
      </c>
    </row>
    <row r="107" spans="1:13" ht="12.75">
      <c r="A107" s="20"/>
      <c r="B107" s="20"/>
      <c r="C107" s="90"/>
      <c r="D107" s="111">
        <v>51</v>
      </c>
      <c r="E107" s="112">
        <v>311</v>
      </c>
      <c r="F107" s="91" t="s">
        <v>104</v>
      </c>
      <c r="G107" s="92">
        <v>160000</v>
      </c>
      <c r="H107" s="92">
        <v>0</v>
      </c>
      <c r="I107" s="92">
        <f>SUM(J107-G107)</f>
        <v>-119000</v>
      </c>
      <c r="J107" s="92">
        <v>41000</v>
      </c>
      <c r="K107" s="40">
        <f>J107/G107*100</f>
        <v>25.624999999999996</v>
      </c>
      <c r="L107" s="41">
        <v>39060</v>
      </c>
      <c r="M107" s="40">
        <f>L107/J107*100</f>
        <v>95.26829268292683</v>
      </c>
    </row>
    <row r="108" spans="1:13" ht="12.75">
      <c r="A108" s="20"/>
      <c r="B108" s="20"/>
      <c r="C108" s="90"/>
      <c r="D108" s="111">
        <v>51</v>
      </c>
      <c r="E108" s="112">
        <v>311</v>
      </c>
      <c r="F108" s="91" t="s">
        <v>105</v>
      </c>
      <c r="G108" s="92">
        <v>150000</v>
      </c>
      <c r="H108" s="92">
        <v>148211.41</v>
      </c>
      <c r="I108" s="92">
        <f>SUM(J108-G108)</f>
        <v>281635</v>
      </c>
      <c r="J108" s="92">
        <v>431635</v>
      </c>
      <c r="K108" s="40">
        <f>J108/G108*100</f>
        <v>287.75666666666666</v>
      </c>
      <c r="L108" s="41">
        <v>503077.8</v>
      </c>
      <c r="M108" s="40">
        <f>L108/J108*100</f>
        <v>116.55166981361566</v>
      </c>
    </row>
    <row r="109" spans="1:13" ht="12.75">
      <c r="A109" s="20"/>
      <c r="B109" s="20"/>
      <c r="C109" s="89"/>
      <c r="D109" s="113"/>
      <c r="E109" s="88">
        <v>312</v>
      </c>
      <c r="F109" s="86" t="s">
        <v>106</v>
      </c>
      <c r="G109" s="93">
        <f>SUM(G110:G112)</f>
        <v>15000</v>
      </c>
      <c r="H109" s="93">
        <f>SUM(H110:H112)</f>
        <v>3000</v>
      </c>
      <c r="I109" s="93">
        <f>SUM(I110:I112)</f>
        <v>70000</v>
      </c>
      <c r="J109" s="93">
        <f>SUM(J110:J112)</f>
        <v>85000</v>
      </c>
      <c r="K109" s="40"/>
      <c r="L109" s="93">
        <f>SUM(L110:L112)</f>
        <v>78900</v>
      </c>
      <c r="M109" s="40">
        <f>L109/J109*100</f>
        <v>92.82352941176471</v>
      </c>
    </row>
    <row r="110" spans="1:13" ht="12.75">
      <c r="A110" s="20"/>
      <c r="B110" s="20"/>
      <c r="C110" s="90"/>
      <c r="D110" s="111">
        <v>11</v>
      </c>
      <c r="E110" s="112">
        <v>312</v>
      </c>
      <c r="F110" s="91" t="s">
        <v>107</v>
      </c>
      <c r="G110" s="92">
        <v>15000</v>
      </c>
      <c r="H110" s="92">
        <v>3000</v>
      </c>
      <c r="I110" s="92">
        <f>SUM(J110-G110)</f>
        <v>0</v>
      </c>
      <c r="J110" s="92">
        <v>15000</v>
      </c>
      <c r="K110" s="40">
        <f>J110/G110*100</f>
        <v>100</v>
      </c>
      <c r="L110" s="41">
        <v>11400</v>
      </c>
      <c r="M110" s="40">
        <f>L110/J110*100</f>
        <v>76</v>
      </c>
    </row>
    <row r="111" spans="1:13" ht="12.75">
      <c r="A111" s="20"/>
      <c r="B111" s="20"/>
      <c r="C111" s="90"/>
      <c r="D111" s="111">
        <v>51</v>
      </c>
      <c r="E111" s="112">
        <v>312</v>
      </c>
      <c r="F111" s="91" t="s">
        <v>108</v>
      </c>
      <c r="G111" s="92">
        <v>0</v>
      </c>
      <c r="H111" s="92">
        <v>0</v>
      </c>
      <c r="I111" s="92">
        <f>SUM(J111-G111)</f>
        <v>0</v>
      </c>
      <c r="J111" s="92">
        <v>0</v>
      </c>
      <c r="K111" s="40">
        <v>0</v>
      </c>
      <c r="L111" s="41">
        <v>1500</v>
      </c>
      <c r="M111" s="40">
        <v>0</v>
      </c>
    </row>
    <row r="112" spans="1:13" ht="12.75">
      <c r="A112" s="20"/>
      <c r="B112" s="20"/>
      <c r="C112" s="90"/>
      <c r="D112" s="111">
        <v>51</v>
      </c>
      <c r="E112" s="112">
        <v>312</v>
      </c>
      <c r="F112" s="91" t="s">
        <v>109</v>
      </c>
      <c r="G112" s="92">
        <v>0</v>
      </c>
      <c r="H112" s="92">
        <v>0</v>
      </c>
      <c r="I112" s="92">
        <f>SUM(J112-G112)</f>
        <v>70000</v>
      </c>
      <c r="J112" s="92">
        <v>70000</v>
      </c>
      <c r="K112" s="40">
        <v>0</v>
      </c>
      <c r="L112" s="41">
        <v>66000</v>
      </c>
      <c r="M112" s="40">
        <f>L112/J112*100</f>
        <v>94.28571428571428</v>
      </c>
    </row>
    <row r="113" spans="1:13" ht="12.75">
      <c r="A113" s="20"/>
      <c r="B113" s="20"/>
      <c r="C113" s="89"/>
      <c r="D113" s="113"/>
      <c r="E113" s="88">
        <v>313</v>
      </c>
      <c r="F113" s="101" t="s">
        <v>110</v>
      </c>
      <c r="G113" s="93">
        <f>SUM(G114:G116)</f>
        <v>155000</v>
      </c>
      <c r="H113" s="93">
        <f>SUM(H114:H116)</f>
        <v>57257.759999999995</v>
      </c>
      <c r="I113" s="93">
        <f>SUM(I114:I116)</f>
        <v>50</v>
      </c>
      <c r="J113" s="93">
        <f>SUM(J114:J116)</f>
        <v>155050</v>
      </c>
      <c r="K113" s="40"/>
      <c r="L113" s="93">
        <f>SUM(L114:L116)</f>
        <v>154318.26</v>
      </c>
      <c r="M113" s="40">
        <f>L113/J113*100</f>
        <v>99.52806191551113</v>
      </c>
    </row>
    <row r="114" spans="1:13" ht="12.75">
      <c r="A114" s="20"/>
      <c r="B114" s="20"/>
      <c r="C114" s="90"/>
      <c r="D114" s="111">
        <v>11</v>
      </c>
      <c r="E114" s="112">
        <v>313</v>
      </c>
      <c r="F114" s="91" t="s">
        <v>111</v>
      </c>
      <c r="G114" s="92">
        <v>60000</v>
      </c>
      <c r="H114" s="92">
        <v>32850</v>
      </c>
      <c r="I114" s="92">
        <f>SUM(J114-G114)</f>
        <v>5500</v>
      </c>
      <c r="J114" s="92">
        <v>65500</v>
      </c>
      <c r="K114" s="40">
        <f>J114/G114*100</f>
        <v>109.16666666666666</v>
      </c>
      <c r="L114" s="41">
        <v>65325.11</v>
      </c>
      <c r="M114" s="40">
        <f>L114/J114*100</f>
        <v>99.7329923664122</v>
      </c>
    </row>
    <row r="115" spans="1:13" ht="12.75">
      <c r="A115" s="20"/>
      <c r="B115" s="20"/>
      <c r="C115" s="90"/>
      <c r="D115" s="111">
        <v>51</v>
      </c>
      <c r="E115" s="112">
        <v>313</v>
      </c>
      <c r="F115" s="91" t="s">
        <v>112</v>
      </c>
      <c r="G115" s="92">
        <v>65000</v>
      </c>
      <c r="H115" s="92">
        <v>0</v>
      </c>
      <c r="I115" s="92">
        <f>SUM(J115-G115)</f>
        <v>-58950</v>
      </c>
      <c r="J115" s="92">
        <v>6050</v>
      </c>
      <c r="K115" s="40">
        <f>J115/G115*100</f>
        <v>9.307692307692307</v>
      </c>
      <c r="L115" s="41">
        <v>6032.79</v>
      </c>
      <c r="M115" s="40">
        <f>L115/J115*100</f>
        <v>99.71553719008264</v>
      </c>
    </row>
    <row r="116" spans="1:13" ht="12.75">
      <c r="A116" s="20"/>
      <c r="B116" s="20"/>
      <c r="C116" s="90"/>
      <c r="D116" s="111">
        <v>51</v>
      </c>
      <c r="E116" s="112">
        <v>313</v>
      </c>
      <c r="F116" s="91" t="s">
        <v>113</v>
      </c>
      <c r="G116" s="92">
        <v>30000</v>
      </c>
      <c r="H116" s="92">
        <v>24407.76</v>
      </c>
      <c r="I116" s="92">
        <f>SUM(J116-G116)</f>
        <v>53500</v>
      </c>
      <c r="J116" s="92">
        <v>83500</v>
      </c>
      <c r="K116" s="40">
        <f>J116/G116*100</f>
        <v>278.3333333333333</v>
      </c>
      <c r="L116" s="41">
        <v>82960.36</v>
      </c>
      <c r="M116" s="40">
        <f>L116/J116*100</f>
        <v>99.3537245508982</v>
      </c>
    </row>
    <row r="117" spans="1:13" ht="12.75">
      <c r="A117" s="20"/>
      <c r="B117" s="88">
        <v>32</v>
      </c>
      <c r="C117" s="98"/>
      <c r="D117" s="114"/>
      <c r="E117" s="88"/>
      <c r="F117" s="86" t="s">
        <v>114</v>
      </c>
      <c r="G117" s="93">
        <f>SUM(G118:G122)</f>
        <v>2138400</v>
      </c>
      <c r="H117" s="87">
        <f>SUM(H118:H122)</f>
        <v>1094573.53</v>
      </c>
      <c r="I117" s="87"/>
      <c r="J117" s="87">
        <f>SUM(J118:J122)</f>
        <v>2643325</v>
      </c>
      <c r="K117" s="40">
        <f>J117/G117*100</f>
        <v>123.61228020950243</v>
      </c>
      <c r="L117" s="87">
        <f>SUM(L118:L122)</f>
        <v>2683374.85</v>
      </c>
      <c r="M117" s="40">
        <f>L117/J117*100</f>
        <v>101.51513151050287</v>
      </c>
    </row>
    <row r="118" spans="1:13" ht="12.75">
      <c r="A118" s="20"/>
      <c r="B118" s="20"/>
      <c r="C118" s="90"/>
      <c r="D118" s="111">
        <v>11</v>
      </c>
      <c r="E118" s="112">
        <v>321</v>
      </c>
      <c r="F118" s="91" t="s">
        <v>115</v>
      </c>
      <c r="G118" s="92">
        <v>34500</v>
      </c>
      <c r="H118" s="92">
        <v>8468</v>
      </c>
      <c r="I118" s="92">
        <f>SUM(J118-G118)</f>
        <v>200</v>
      </c>
      <c r="J118" s="92">
        <v>34700</v>
      </c>
      <c r="K118" s="40">
        <f>J118/G118*100</f>
        <v>100.57971014492753</v>
      </c>
      <c r="L118" s="41">
        <v>28672</v>
      </c>
      <c r="M118" s="40">
        <f>L118/J118*100</f>
        <v>82.62824207492795</v>
      </c>
    </row>
    <row r="119" spans="1:13" ht="12.75">
      <c r="A119" s="20"/>
      <c r="B119" s="20"/>
      <c r="C119" s="90"/>
      <c r="D119" s="111">
        <v>11</v>
      </c>
      <c r="E119" s="112">
        <v>322</v>
      </c>
      <c r="F119" s="91" t="s">
        <v>116</v>
      </c>
      <c r="G119" s="92">
        <v>592000</v>
      </c>
      <c r="H119" s="92">
        <v>205346.1</v>
      </c>
      <c r="I119" s="92">
        <f>SUM(J119-G119)</f>
        <v>-101395</v>
      </c>
      <c r="J119" s="92">
        <v>490605</v>
      </c>
      <c r="K119" s="40">
        <f>J119/G119*100</f>
        <v>82.87246621621621</v>
      </c>
      <c r="L119" s="41">
        <v>478713.85</v>
      </c>
      <c r="M119" s="40">
        <f>L119/J119*100</f>
        <v>97.576227311177</v>
      </c>
    </row>
    <row r="120" spans="1:13" ht="12.75">
      <c r="A120" s="20"/>
      <c r="B120" s="20"/>
      <c r="C120" s="90"/>
      <c r="D120" s="115" t="s">
        <v>117</v>
      </c>
      <c r="E120" s="112">
        <v>323</v>
      </c>
      <c r="F120" s="91" t="s">
        <v>118</v>
      </c>
      <c r="G120" s="92">
        <v>1206000</v>
      </c>
      <c r="H120" s="92">
        <v>670697.16</v>
      </c>
      <c r="I120" s="92">
        <f>SUM(J120-G120)</f>
        <v>507110</v>
      </c>
      <c r="J120" s="92">
        <v>1713110</v>
      </c>
      <c r="K120" s="40">
        <f>J120/G120*100</f>
        <v>142.04892205638475</v>
      </c>
      <c r="L120" s="41">
        <v>1782601.69</v>
      </c>
      <c r="M120" s="40">
        <f>L120/J120*100</f>
        <v>104.0564639748761</v>
      </c>
    </row>
    <row r="121" spans="1:13" ht="12.75">
      <c r="A121" s="20"/>
      <c r="B121" s="20"/>
      <c r="C121" s="90"/>
      <c r="D121" s="111">
        <v>51</v>
      </c>
      <c r="E121" s="112">
        <v>324</v>
      </c>
      <c r="F121" s="91" t="s">
        <v>119</v>
      </c>
      <c r="G121" s="92">
        <v>8000</v>
      </c>
      <c r="H121" s="92">
        <v>4464</v>
      </c>
      <c r="I121" s="92">
        <f>SUM(J121-G121)</f>
        <v>-2720</v>
      </c>
      <c r="J121" s="92">
        <v>5280</v>
      </c>
      <c r="K121" s="40">
        <f>J121/G121*100</f>
        <v>66</v>
      </c>
      <c r="L121" s="41">
        <v>5278.42</v>
      </c>
      <c r="M121" s="40">
        <f>L121/J121*100</f>
        <v>99.97007575757576</v>
      </c>
    </row>
    <row r="122" spans="1:13" ht="12.75">
      <c r="A122" s="20"/>
      <c r="B122" s="20"/>
      <c r="C122" s="90"/>
      <c r="D122" s="111">
        <v>11</v>
      </c>
      <c r="E122" s="112">
        <v>329</v>
      </c>
      <c r="F122" s="91" t="s">
        <v>120</v>
      </c>
      <c r="G122" s="92">
        <v>297900</v>
      </c>
      <c r="H122" s="92">
        <v>205598.27</v>
      </c>
      <c r="I122" s="92">
        <f>SUM(J122-G122)</f>
        <v>101730</v>
      </c>
      <c r="J122" s="92">
        <v>399630</v>
      </c>
      <c r="K122" s="40">
        <f>J122/G122*100</f>
        <v>134.14904330312186</v>
      </c>
      <c r="L122" s="41">
        <v>388108.89</v>
      </c>
      <c r="M122" s="40">
        <f>L122/J122*100</f>
        <v>97.11705577659335</v>
      </c>
    </row>
    <row r="123" spans="1:13" ht="12.75">
      <c r="A123" s="20"/>
      <c r="B123" s="88">
        <v>34</v>
      </c>
      <c r="C123" s="88"/>
      <c r="D123" s="88"/>
      <c r="E123" s="88"/>
      <c r="F123" s="86" t="s">
        <v>121</v>
      </c>
      <c r="G123" s="93">
        <f>SUM(G124:G125)</f>
        <v>39500</v>
      </c>
      <c r="H123" s="87">
        <f>SUM(H124:H125)</f>
        <v>9206.89</v>
      </c>
      <c r="I123" s="87"/>
      <c r="J123" s="87">
        <f>SUM(J124:J125)</f>
        <v>19000</v>
      </c>
      <c r="K123" s="40">
        <f>J123/G123*100</f>
        <v>48.10126582278481</v>
      </c>
      <c r="L123" s="87">
        <f>SUM(L124:L125)</f>
        <v>17778.379999999997</v>
      </c>
      <c r="M123" s="40">
        <f>L123/J123*100</f>
        <v>93.57042105263157</v>
      </c>
    </row>
    <row r="124" spans="1:13" ht="12.75">
      <c r="A124" s="20"/>
      <c r="B124" s="96"/>
      <c r="C124" s="90"/>
      <c r="D124" s="111">
        <v>11</v>
      </c>
      <c r="E124" s="112">
        <v>342</v>
      </c>
      <c r="F124" s="91" t="s">
        <v>122</v>
      </c>
      <c r="G124" s="92">
        <v>30000</v>
      </c>
      <c r="H124" s="92">
        <v>4754.54</v>
      </c>
      <c r="I124" s="92">
        <f>SUM(J124-G124)</f>
        <v>-20000</v>
      </c>
      <c r="J124" s="92">
        <v>10000</v>
      </c>
      <c r="K124" s="40">
        <f>J124/G124*100</f>
        <v>33.33333333333333</v>
      </c>
      <c r="L124" s="41">
        <v>8345.9</v>
      </c>
      <c r="M124" s="40">
        <f>L124/J124*100</f>
        <v>83.45899999999999</v>
      </c>
    </row>
    <row r="125" spans="1:13" ht="12.75">
      <c r="A125" s="20"/>
      <c r="B125" s="20"/>
      <c r="C125" s="90"/>
      <c r="D125" s="111">
        <v>11</v>
      </c>
      <c r="E125" s="112">
        <v>343</v>
      </c>
      <c r="F125" s="91" t="s">
        <v>123</v>
      </c>
      <c r="G125" s="92">
        <v>9500</v>
      </c>
      <c r="H125" s="92">
        <v>4452.35</v>
      </c>
      <c r="I125" s="92">
        <f>SUM(J125-G125)</f>
        <v>-500</v>
      </c>
      <c r="J125" s="92">
        <v>9000</v>
      </c>
      <c r="K125" s="40">
        <f>J125/G125*100</f>
        <v>94.73684210526315</v>
      </c>
      <c r="L125" s="41">
        <v>9432.48</v>
      </c>
      <c r="M125" s="40">
        <f>L125/J125*100</f>
        <v>104.80533333333332</v>
      </c>
    </row>
    <row r="126" spans="1:13" ht="12.75">
      <c r="A126" s="20"/>
      <c r="B126" s="88">
        <v>35</v>
      </c>
      <c r="C126" s="88"/>
      <c r="D126" s="116"/>
      <c r="E126" s="88"/>
      <c r="F126" s="86" t="s">
        <v>124</v>
      </c>
      <c r="G126" s="93">
        <f>SUM(G127)</f>
        <v>270000</v>
      </c>
      <c r="H126" s="87">
        <f>SUM(H127)</f>
        <v>0</v>
      </c>
      <c r="I126" s="87"/>
      <c r="J126" s="87">
        <f>SUM(J127)</f>
        <v>0</v>
      </c>
      <c r="K126" s="40">
        <f>J126/G126*100</f>
        <v>0</v>
      </c>
      <c r="L126" s="87">
        <f>SUM(L127)</f>
        <v>0</v>
      </c>
      <c r="M126" s="40">
        <v>0</v>
      </c>
    </row>
    <row r="127" spans="1:13" ht="12.75">
      <c r="A127" s="20"/>
      <c r="B127" s="20"/>
      <c r="C127" s="90"/>
      <c r="D127" s="115">
        <v>11.41</v>
      </c>
      <c r="E127" s="112">
        <v>352</v>
      </c>
      <c r="F127" s="91" t="s">
        <v>125</v>
      </c>
      <c r="G127" s="92">
        <v>270000</v>
      </c>
      <c r="H127" s="92">
        <v>0</v>
      </c>
      <c r="I127" s="92">
        <f>SUM(J127-G127)</f>
        <v>-270000</v>
      </c>
      <c r="J127" s="92">
        <v>0</v>
      </c>
      <c r="K127" s="40">
        <f>J127/G127*100</f>
        <v>0</v>
      </c>
      <c r="L127" s="41">
        <v>0</v>
      </c>
      <c r="M127" s="40">
        <v>0</v>
      </c>
    </row>
    <row r="128" spans="1:13" ht="12.75">
      <c r="A128" s="20"/>
      <c r="B128" s="88">
        <v>36</v>
      </c>
      <c r="C128" s="89"/>
      <c r="D128" s="113"/>
      <c r="E128" s="88"/>
      <c r="F128" s="101" t="s">
        <v>126</v>
      </c>
      <c r="G128" s="93">
        <f>SUM(G129)</f>
        <v>9100</v>
      </c>
      <c r="H128" s="87">
        <f>SUM(H129)</f>
        <v>0</v>
      </c>
      <c r="I128" s="87"/>
      <c r="J128" s="87">
        <f>SUM(J129)</f>
        <v>17350</v>
      </c>
      <c r="K128" s="40">
        <f>J128/G128*100</f>
        <v>190.65934065934067</v>
      </c>
      <c r="L128" s="87">
        <f>SUM(L129)</f>
        <v>11348.2</v>
      </c>
      <c r="M128" s="40">
        <f>L128/J128*100</f>
        <v>65.40749279538906</v>
      </c>
    </row>
    <row r="129" spans="1:13" ht="12.75">
      <c r="A129" s="20"/>
      <c r="B129" s="20"/>
      <c r="C129" s="90"/>
      <c r="D129" s="111">
        <v>11</v>
      </c>
      <c r="E129" s="112">
        <v>363</v>
      </c>
      <c r="F129" s="91" t="s">
        <v>127</v>
      </c>
      <c r="G129" s="92">
        <v>9100</v>
      </c>
      <c r="H129" s="92">
        <v>0</v>
      </c>
      <c r="I129" s="92">
        <f>SUM(J129-G129)</f>
        <v>8250</v>
      </c>
      <c r="J129" s="92">
        <v>17350</v>
      </c>
      <c r="K129" s="40">
        <f>J129/G129*100</f>
        <v>190.65934065934067</v>
      </c>
      <c r="L129" s="41">
        <v>11348.2</v>
      </c>
      <c r="M129" s="40">
        <f>L129/J129*100</f>
        <v>65.40749279538906</v>
      </c>
    </row>
    <row r="130" spans="1:13" ht="12.75">
      <c r="A130" s="20"/>
      <c r="B130" s="88">
        <v>37</v>
      </c>
      <c r="C130" s="88"/>
      <c r="D130" s="116"/>
      <c r="E130" s="88"/>
      <c r="F130" s="86" t="s">
        <v>128</v>
      </c>
      <c r="G130" s="93">
        <f>SUM(G131)</f>
        <v>265000</v>
      </c>
      <c r="H130" s="87">
        <f>SUM(H131)</f>
        <v>114400</v>
      </c>
      <c r="I130" s="87"/>
      <c r="J130" s="87">
        <f>SUM(J131)</f>
        <v>289700</v>
      </c>
      <c r="K130" s="40">
        <f>J130/G130*100</f>
        <v>109.32075471698113</v>
      </c>
      <c r="L130" s="87">
        <f>SUM(L131)</f>
        <v>289534.06</v>
      </c>
      <c r="M130" s="40">
        <f>L130/J130*100</f>
        <v>99.94272005522956</v>
      </c>
    </row>
    <row r="131" spans="1:13" ht="12.75">
      <c r="A131" s="20"/>
      <c r="B131" s="20"/>
      <c r="C131" s="90"/>
      <c r="D131" s="111">
        <v>11</v>
      </c>
      <c r="E131" s="112">
        <v>372</v>
      </c>
      <c r="F131" s="91" t="s">
        <v>129</v>
      </c>
      <c r="G131" s="92">
        <v>265000</v>
      </c>
      <c r="H131" s="92">
        <v>114400</v>
      </c>
      <c r="I131" s="92">
        <f>SUM(J131-G131)</f>
        <v>24700</v>
      </c>
      <c r="J131" s="92">
        <v>289700</v>
      </c>
      <c r="K131" s="40">
        <f>J131/G131*100</f>
        <v>109.32075471698113</v>
      </c>
      <c r="L131" s="41">
        <v>289534.06</v>
      </c>
      <c r="M131" s="40">
        <f>L131/J131*100</f>
        <v>99.94272005522956</v>
      </c>
    </row>
    <row r="132" spans="1:13" ht="12.75">
      <c r="A132" s="20"/>
      <c r="B132" s="88">
        <v>38</v>
      </c>
      <c r="C132" s="88"/>
      <c r="D132" s="116"/>
      <c r="E132" s="88"/>
      <c r="F132" s="86" t="s">
        <v>130</v>
      </c>
      <c r="G132" s="93">
        <f>SUM(G133:G134)</f>
        <v>707000</v>
      </c>
      <c r="H132" s="87">
        <f>SUM(H133:H134)</f>
        <v>242196.65</v>
      </c>
      <c r="I132" s="87"/>
      <c r="J132" s="87">
        <f>SUM(J133:J136)</f>
        <v>557170</v>
      </c>
      <c r="K132" s="40">
        <f>J132/G132*100</f>
        <v>78.80763790664781</v>
      </c>
      <c r="L132" s="87">
        <f>SUM(L133:L136)</f>
        <v>531528.29</v>
      </c>
      <c r="M132" s="40">
        <f>L132/J132*100</f>
        <v>95.39786600139993</v>
      </c>
    </row>
    <row r="133" spans="1:13" ht="12.75">
      <c r="A133" s="20"/>
      <c r="B133" s="20"/>
      <c r="C133" s="90"/>
      <c r="D133" s="111">
        <v>11</v>
      </c>
      <c r="E133" s="112">
        <v>381</v>
      </c>
      <c r="F133" s="91" t="s">
        <v>131</v>
      </c>
      <c r="G133" s="92">
        <v>692000</v>
      </c>
      <c r="H133" s="92">
        <v>207696.65</v>
      </c>
      <c r="I133" s="92">
        <f>SUM(J133-G133)</f>
        <v>-231830</v>
      </c>
      <c r="J133" s="92">
        <v>460170</v>
      </c>
      <c r="K133" s="40">
        <f>J133/G133*100</f>
        <v>66.4985549132948</v>
      </c>
      <c r="L133" s="41">
        <v>437369.87</v>
      </c>
      <c r="M133" s="40">
        <f>L133/J133*100</f>
        <v>95.04528109177043</v>
      </c>
    </row>
    <row r="134" spans="1:13" ht="12.75">
      <c r="A134" s="20"/>
      <c r="B134" s="20"/>
      <c r="C134" s="90"/>
      <c r="D134" s="111">
        <v>11</v>
      </c>
      <c r="E134" s="112">
        <v>382</v>
      </c>
      <c r="F134" s="91" t="s">
        <v>132</v>
      </c>
      <c r="G134" s="92">
        <v>15000</v>
      </c>
      <c r="H134" s="92">
        <v>34500</v>
      </c>
      <c r="I134" s="92">
        <f>SUM(J134-G134)</f>
        <v>40000</v>
      </c>
      <c r="J134" s="92">
        <v>55000</v>
      </c>
      <c r="K134" s="40">
        <f>J134/G134*100</f>
        <v>366.66666666666663</v>
      </c>
      <c r="L134" s="41">
        <v>49500</v>
      </c>
      <c r="M134" s="40">
        <f>L134/J134*100</f>
        <v>90</v>
      </c>
    </row>
    <row r="135" spans="1:13" ht="12.75">
      <c r="A135" s="20"/>
      <c r="B135" s="20"/>
      <c r="C135" s="90"/>
      <c r="D135" s="111"/>
      <c r="E135" s="112">
        <v>383</v>
      </c>
      <c r="F135" s="91" t="s">
        <v>133</v>
      </c>
      <c r="G135" s="92">
        <v>0</v>
      </c>
      <c r="H135" s="92">
        <v>0</v>
      </c>
      <c r="I135" s="92">
        <v>0</v>
      </c>
      <c r="J135" s="92">
        <v>0</v>
      </c>
      <c r="K135" s="40">
        <v>0</v>
      </c>
      <c r="L135" s="41">
        <v>2658.42</v>
      </c>
      <c r="M135" s="40">
        <v>0</v>
      </c>
    </row>
    <row r="136" spans="1:13" ht="12.75">
      <c r="A136" s="20"/>
      <c r="B136" s="20"/>
      <c r="C136" s="90"/>
      <c r="D136" s="111">
        <v>11</v>
      </c>
      <c r="E136" s="112">
        <v>386</v>
      </c>
      <c r="F136" s="91" t="s">
        <v>134</v>
      </c>
      <c r="G136" s="92">
        <v>0</v>
      </c>
      <c r="H136" s="92">
        <v>0</v>
      </c>
      <c r="I136" s="92">
        <f>SUM(J136-G136)</f>
        <v>42000</v>
      </c>
      <c r="J136" s="92">
        <v>42000</v>
      </c>
      <c r="K136" s="40"/>
      <c r="L136" s="41">
        <v>42000</v>
      </c>
      <c r="M136" s="40">
        <f>L136/J136*100</f>
        <v>100</v>
      </c>
    </row>
    <row r="137" spans="1:13" ht="12.75">
      <c r="A137" s="88">
        <v>4</v>
      </c>
      <c r="B137" s="88"/>
      <c r="C137" s="98"/>
      <c r="D137" s="114"/>
      <c r="E137" s="88"/>
      <c r="F137" s="86" t="s">
        <v>135</v>
      </c>
      <c r="G137" s="93">
        <f>G138+G140+G145</f>
        <v>9966000</v>
      </c>
      <c r="H137" s="87">
        <f>H138+H140+H145</f>
        <v>1232069.54</v>
      </c>
      <c r="I137" s="87">
        <f>I138+I140+I145</f>
        <v>-200000</v>
      </c>
      <c r="J137" s="87">
        <f>J138+J140+J145</f>
        <v>3543910</v>
      </c>
      <c r="K137" s="40">
        <f>J137/G137*100</f>
        <v>35.5600040136464</v>
      </c>
      <c r="L137" s="87">
        <f>L138+L140+L145</f>
        <v>3108126.0199999996</v>
      </c>
      <c r="M137" s="40">
        <f>L137/J137*100</f>
        <v>87.70330002737089</v>
      </c>
    </row>
    <row r="138" spans="1:13" ht="12.75">
      <c r="A138" s="20"/>
      <c r="B138" s="88">
        <v>41</v>
      </c>
      <c r="C138" s="88"/>
      <c r="D138" s="116"/>
      <c r="E138" s="88"/>
      <c r="F138" s="86" t="s">
        <v>136</v>
      </c>
      <c r="G138" s="93">
        <f>SUM(G139)</f>
        <v>200000</v>
      </c>
      <c r="H138" s="87">
        <f>SUM(H139)</f>
        <v>0</v>
      </c>
      <c r="I138" s="87">
        <f>SUM(I139)</f>
        <v>-200000</v>
      </c>
      <c r="J138" s="87">
        <f>SUM(J139)</f>
        <v>0</v>
      </c>
      <c r="K138" s="40">
        <f>J138/G138*100</f>
        <v>0</v>
      </c>
      <c r="L138" s="87">
        <f>SUM(L139)</f>
        <v>0</v>
      </c>
      <c r="M138" s="40">
        <v>0</v>
      </c>
    </row>
    <row r="139" spans="1:13" ht="12.75">
      <c r="A139" s="20"/>
      <c r="B139" s="20"/>
      <c r="C139" s="90"/>
      <c r="D139" s="111">
        <v>11</v>
      </c>
      <c r="E139" s="112">
        <v>411</v>
      </c>
      <c r="F139" s="91" t="s">
        <v>137</v>
      </c>
      <c r="G139" s="92">
        <v>200000</v>
      </c>
      <c r="H139" s="92">
        <v>0</v>
      </c>
      <c r="I139" s="92">
        <f>SUM(J139-G139)</f>
        <v>-200000</v>
      </c>
      <c r="J139" s="92">
        <v>0</v>
      </c>
      <c r="K139" s="40">
        <f>J139/G139*100</f>
        <v>0</v>
      </c>
      <c r="L139" s="41">
        <v>0</v>
      </c>
      <c r="M139" s="40">
        <v>0</v>
      </c>
    </row>
    <row r="140" spans="1:13" ht="12.75">
      <c r="A140" s="20"/>
      <c r="B140" s="88">
        <v>42</v>
      </c>
      <c r="C140" s="88"/>
      <c r="D140" s="116"/>
      <c r="E140" s="88"/>
      <c r="F140" s="86" t="s">
        <v>138</v>
      </c>
      <c r="G140" s="93">
        <f>SUM(G141:G144)</f>
        <v>9266000</v>
      </c>
      <c r="H140" s="87">
        <f>SUM(H141:H144)</f>
        <v>1232069.54</v>
      </c>
      <c r="I140" s="87"/>
      <c r="J140" s="87">
        <f>SUM(J141:J144)</f>
        <v>3204910</v>
      </c>
      <c r="K140" s="40">
        <f>J140/G140*100</f>
        <v>34.587848046622064</v>
      </c>
      <c r="L140" s="87">
        <f>SUM(L141:L144)</f>
        <v>3009909.9299999997</v>
      </c>
      <c r="M140" s="40">
        <f>L140/J140*100</f>
        <v>93.91558358893073</v>
      </c>
    </row>
    <row r="141" spans="1:13" ht="32.25">
      <c r="A141" s="20"/>
      <c r="B141" s="20"/>
      <c r="C141" s="100"/>
      <c r="D141" s="117" t="s">
        <v>139</v>
      </c>
      <c r="E141" s="112">
        <v>421</v>
      </c>
      <c r="F141" s="91" t="s">
        <v>140</v>
      </c>
      <c r="G141" s="92">
        <v>7985000</v>
      </c>
      <c r="H141" s="92">
        <v>910108.93</v>
      </c>
      <c r="I141" s="92">
        <f>SUM(J141-G141)</f>
        <v>-5352490</v>
      </c>
      <c r="J141" s="92">
        <v>2632510</v>
      </c>
      <c r="K141" s="40">
        <f>J141/G141*100</f>
        <v>32.96819035691922</v>
      </c>
      <c r="L141" s="41">
        <v>2525921.07</v>
      </c>
      <c r="M141" s="40">
        <f>L141/J141*100</f>
        <v>95.95105317738583</v>
      </c>
    </row>
    <row r="142" spans="1:13" ht="12.75">
      <c r="A142" s="20"/>
      <c r="B142" s="20"/>
      <c r="C142" s="100"/>
      <c r="D142" s="115">
        <v>11.9</v>
      </c>
      <c r="E142" s="112">
        <v>422</v>
      </c>
      <c r="F142" s="91" t="s">
        <v>141</v>
      </c>
      <c r="G142" s="92">
        <v>240000</v>
      </c>
      <c r="H142" s="92">
        <v>281585.61</v>
      </c>
      <c r="I142" s="92">
        <f>SUM(J142-G142)</f>
        <v>98400</v>
      </c>
      <c r="J142" s="92">
        <v>338400</v>
      </c>
      <c r="K142" s="40">
        <f>J142/G142*100</f>
        <v>141</v>
      </c>
      <c r="L142" s="41">
        <v>311488.86</v>
      </c>
      <c r="M142" s="40">
        <f>L142/J142*100</f>
        <v>92.0475354609929</v>
      </c>
    </row>
    <row r="143" spans="1:13" ht="12.75">
      <c r="A143" s="20"/>
      <c r="B143" s="20"/>
      <c r="C143" s="100"/>
      <c r="D143" s="115">
        <v>9</v>
      </c>
      <c r="E143" s="112">
        <v>423</v>
      </c>
      <c r="F143" s="91" t="s">
        <v>142</v>
      </c>
      <c r="G143" s="92">
        <v>200000</v>
      </c>
      <c r="H143" s="92">
        <v>0</v>
      </c>
      <c r="I143" s="92">
        <f>SUM(J143-G143)</f>
        <v>-200000</v>
      </c>
      <c r="J143" s="92">
        <v>0</v>
      </c>
      <c r="K143" s="40">
        <f>J143/G143*100</f>
        <v>0</v>
      </c>
      <c r="L143" s="41">
        <v>0</v>
      </c>
      <c r="M143" s="40">
        <v>0</v>
      </c>
    </row>
    <row r="144" spans="1:13" ht="12.75">
      <c r="A144" s="20"/>
      <c r="B144" s="20"/>
      <c r="C144" s="100"/>
      <c r="D144" s="115">
        <v>11.9</v>
      </c>
      <c r="E144" s="112">
        <v>426</v>
      </c>
      <c r="F144" s="91" t="s">
        <v>143</v>
      </c>
      <c r="G144" s="92">
        <v>841000</v>
      </c>
      <c r="H144" s="92">
        <v>40375</v>
      </c>
      <c r="I144" s="92">
        <f>SUM(J144-G144)</f>
        <v>-607000</v>
      </c>
      <c r="J144" s="92">
        <v>234000</v>
      </c>
      <c r="K144" s="40">
        <f>J144/G144*100</f>
        <v>27.824019024970276</v>
      </c>
      <c r="L144" s="41">
        <v>172500</v>
      </c>
      <c r="M144" s="40">
        <f>L144/J144*100</f>
        <v>73.71794871794873</v>
      </c>
    </row>
    <row r="145" spans="1:13" ht="12.75">
      <c r="A145" s="20"/>
      <c r="B145" s="88">
        <v>45</v>
      </c>
      <c r="C145" s="98"/>
      <c r="D145" s="98"/>
      <c r="E145" s="88"/>
      <c r="F145" s="101" t="s">
        <v>144</v>
      </c>
      <c r="G145" s="93">
        <f>SUM(G146)</f>
        <v>500000</v>
      </c>
      <c r="H145" s="87">
        <f>SUM(H146)</f>
        <v>0</v>
      </c>
      <c r="I145" s="87"/>
      <c r="J145" s="87">
        <f>SUM(J146)</f>
        <v>339000</v>
      </c>
      <c r="K145" s="40">
        <f>J145/G145*100</f>
        <v>67.80000000000001</v>
      </c>
      <c r="L145" s="87">
        <f>SUM(L146)</f>
        <v>98216.09</v>
      </c>
      <c r="M145" s="40">
        <f>L145/J145*100</f>
        <v>28.972297935103242</v>
      </c>
    </row>
    <row r="146" spans="1:13" ht="26.25" customHeight="1">
      <c r="A146" s="20"/>
      <c r="B146" s="20"/>
      <c r="C146" s="100"/>
      <c r="D146" s="115" t="s">
        <v>145</v>
      </c>
      <c r="E146" s="112">
        <v>451</v>
      </c>
      <c r="F146" s="91" t="s">
        <v>146</v>
      </c>
      <c r="G146" s="92">
        <v>500000</v>
      </c>
      <c r="H146" s="92">
        <v>0</v>
      </c>
      <c r="I146" s="92">
        <f>SUM(J146-G146)</f>
        <v>-161000</v>
      </c>
      <c r="J146" s="92">
        <v>339000</v>
      </c>
      <c r="K146" s="40">
        <f>J146/G146*100</f>
        <v>67.80000000000001</v>
      </c>
      <c r="L146" s="41">
        <v>98216.09</v>
      </c>
      <c r="M146" s="40">
        <f>L146/J146*100</f>
        <v>28.972297935103242</v>
      </c>
    </row>
    <row r="147" spans="1:13" s="120" customFormat="1" ht="15" customHeight="1">
      <c r="A147" s="103"/>
      <c r="B147" s="118"/>
      <c r="C147" s="104"/>
      <c r="D147" s="104"/>
      <c r="E147" s="104"/>
      <c r="F147" s="119" t="s">
        <v>147</v>
      </c>
      <c r="G147" s="106">
        <f>G103+G137</f>
        <v>14225000</v>
      </c>
      <c r="H147" s="107">
        <f>H103+H137</f>
        <v>3100488.33</v>
      </c>
      <c r="I147" s="107">
        <f>I103+I137</f>
        <v>79445</v>
      </c>
      <c r="J147" s="107">
        <f>J103+J137</f>
        <v>8179900</v>
      </c>
      <c r="K147" s="40">
        <f>J147/G147*100</f>
        <v>57.503690685413</v>
      </c>
      <c r="L147" s="107">
        <f>L103+L137</f>
        <v>7813295.67</v>
      </c>
      <c r="M147" s="108">
        <f>L147/J147*100</f>
        <v>95.51822968495948</v>
      </c>
    </row>
    <row r="148" spans="1:9" s="120" customFormat="1" ht="26.25" customHeight="1">
      <c r="A148" s="121" t="s">
        <v>148</v>
      </c>
      <c r="B148" s="122"/>
      <c r="C148" s="123"/>
      <c r="D148" s="123"/>
      <c r="E148" s="123"/>
      <c r="F148" s="124"/>
      <c r="G148" s="124"/>
      <c r="H148" s="125"/>
      <c r="I148" s="125"/>
    </row>
    <row r="149" spans="1:13" s="120" customFormat="1" ht="24" customHeight="1">
      <c r="A149" s="73" t="s">
        <v>27</v>
      </c>
      <c r="B149" s="74" t="s">
        <v>28</v>
      </c>
      <c r="C149" s="74" t="s">
        <v>29</v>
      </c>
      <c r="D149" s="74" t="s">
        <v>30</v>
      </c>
      <c r="E149" s="74" t="s">
        <v>31</v>
      </c>
      <c r="F149" s="75" t="s">
        <v>32</v>
      </c>
      <c r="G149" s="109" t="s">
        <v>3</v>
      </c>
      <c r="H149" s="77" t="s">
        <v>4</v>
      </c>
      <c r="I149" s="78" t="s">
        <v>5</v>
      </c>
      <c r="J149" s="77" t="s">
        <v>6</v>
      </c>
      <c r="K149" s="79" t="s">
        <v>7</v>
      </c>
      <c r="L149" s="79" t="s">
        <v>8</v>
      </c>
      <c r="M149" s="79" t="s">
        <v>9</v>
      </c>
    </row>
    <row r="150" spans="1:13" s="120" customFormat="1" ht="18.75" customHeight="1">
      <c r="A150" s="81">
        <v>1</v>
      </c>
      <c r="B150" s="81"/>
      <c r="C150" s="81"/>
      <c r="D150" s="81"/>
      <c r="E150" s="81"/>
      <c r="F150" s="81">
        <v>2</v>
      </c>
      <c r="G150" s="81" t="s">
        <v>33</v>
      </c>
      <c r="H150" s="82">
        <v>4</v>
      </c>
      <c r="I150" s="82">
        <v>5</v>
      </c>
      <c r="J150" s="82">
        <v>6</v>
      </c>
      <c r="K150" s="83">
        <v>7</v>
      </c>
      <c r="L150" s="83">
        <v>8</v>
      </c>
      <c r="M150" s="83">
        <v>9</v>
      </c>
    </row>
    <row r="151" spans="1:13" s="120" customFormat="1" ht="17.25" customHeight="1">
      <c r="A151" s="126">
        <v>8</v>
      </c>
      <c r="B151" s="126"/>
      <c r="C151" s="127"/>
      <c r="D151" s="127"/>
      <c r="E151" s="127"/>
      <c r="F151" s="128" t="s">
        <v>149</v>
      </c>
      <c r="G151" s="87">
        <f>G152</f>
        <v>0</v>
      </c>
      <c r="H151" s="87">
        <f>H152</f>
        <v>0</v>
      </c>
      <c r="I151" s="87">
        <f>I152</f>
        <v>0</v>
      </c>
      <c r="J151" s="87">
        <f>J152</f>
        <v>0</v>
      </c>
      <c r="K151" s="40">
        <v>0</v>
      </c>
      <c r="L151" s="87">
        <f>L152</f>
        <v>0</v>
      </c>
      <c r="M151" s="40">
        <v>0</v>
      </c>
    </row>
    <row r="152" spans="1:13" s="120" customFormat="1" ht="13.5" customHeight="1">
      <c r="A152" s="96"/>
      <c r="B152" s="88">
        <v>84</v>
      </c>
      <c r="C152" s="98"/>
      <c r="D152" s="98"/>
      <c r="E152" s="88">
        <v>842</v>
      </c>
      <c r="F152" s="129" t="s">
        <v>150</v>
      </c>
      <c r="G152" s="87">
        <f>G153</f>
        <v>0</v>
      </c>
      <c r="H152" s="87">
        <f>H153</f>
        <v>0</v>
      </c>
      <c r="I152" s="87">
        <f>I153</f>
        <v>0</v>
      </c>
      <c r="J152" s="87">
        <f>J153</f>
        <v>0</v>
      </c>
      <c r="K152" s="40">
        <v>0</v>
      </c>
      <c r="L152" s="87">
        <f>L153</f>
        <v>0</v>
      </c>
      <c r="M152" s="40">
        <v>0</v>
      </c>
    </row>
    <row r="153" spans="1:13" s="120" customFormat="1" ht="16.5" customHeight="1">
      <c r="A153" s="94"/>
      <c r="B153" s="94"/>
      <c r="C153" s="130"/>
      <c r="D153" s="130" t="s">
        <v>151</v>
      </c>
      <c r="E153" s="130"/>
      <c r="F153" s="131" t="s">
        <v>152</v>
      </c>
      <c r="G153" s="132"/>
      <c r="H153" s="133">
        <v>0</v>
      </c>
      <c r="I153" s="134">
        <f>SUM(J153-G153)</f>
        <v>0</v>
      </c>
      <c r="J153" s="135">
        <v>0</v>
      </c>
      <c r="K153" s="40">
        <v>0</v>
      </c>
      <c r="L153" s="136">
        <v>0</v>
      </c>
      <c r="M153" s="40">
        <v>0</v>
      </c>
    </row>
    <row r="154" spans="1:13" s="120" customFormat="1" ht="26.25" customHeight="1">
      <c r="A154" s="137"/>
      <c r="B154" s="118"/>
      <c r="C154" s="104"/>
      <c r="D154" s="104"/>
      <c r="E154" s="104"/>
      <c r="F154" s="119" t="s">
        <v>153</v>
      </c>
      <c r="G154" s="106">
        <f>SUM(G151)</f>
        <v>0</v>
      </c>
      <c r="H154" s="106">
        <f>SUM(H151)</f>
        <v>0</v>
      </c>
      <c r="I154" s="138">
        <f>SUM(J154-G154)</f>
        <v>0</v>
      </c>
      <c r="J154" s="139">
        <f>J151</f>
        <v>0</v>
      </c>
      <c r="K154" s="40">
        <v>0</v>
      </c>
      <c r="L154" s="140">
        <f>L151</f>
        <v>0</v>
      </c>
      <c r="M154" s="139">
        <f>M151</f>
        <v>0</v>
      </c>
    </row>
    <row r="155" spans="1:13" s="120" customFormat="1" ht="18.75" customHeight="1">
      <c r="A155" s="88">
        <v>5</v>
      </c>
      <c r="B155" s="88"/>
      <c r="C155" s="98"/>
      <c r="D155" s="98"/>
      <c r="E155" s="98"/>
      <c r="F155" s="129" t="s">
        <v>154</v>
      </c>
      <c r="G155" s="93">
        <f>SUM(G156)</f>
        <v>115000</v>
      </c>
      <c r="H155" s="87">
        <f>SUM(H156)</f>
        <v>51429.7</v>
      </c>
      <c r="I155" s="87">
        <f>SUM(I156)</f>
        <v>-19800</v>
      </c>
      <c r="J155" s="87">
        <f>SUM(J156)</f>
        <v>95200</v>
      </c>
      <c r="K155" s="40">
        <f>J155/G155*100</f>
        <v>82.78260869565217</v>
      </c>
      <c r="L155" s="87">
        <f>SUM(L156)</f>
        <v>104022.58</v>
      </c>
      <c r="M155" s="40">
        <f>L155/J155*100</f>
        <v>109.26741596638657</v>
      </c>
    </row>
    <row r="156" spans="1:13" s="120" customFormat="1" ht="21" customHeight="1">
      <c r="A156" s="96"/>
      <c r="B156" s="88">
        <v>54</v>
      </c>
      <c r="C156" s="98"/>
      <c r="D156" s="98"/>
      <c r="E156" s="88">
        <v>544</v>
      </c>
      <c r="F156" s="129" t="s">
        <v>155</v>
      </c>
      <c r="G156" s="93">
        <f>SUM(G157)</f>
        <v>115000</v>
      </c>
      <c r="H156" s="87">
        <f>SUM(H157)</f>
        <v>51429.7</v>
      </c>
      <c r="I156" s="87">
        <f>SUM(I157)</f>
        <v>-19800</v>
      </c>
      <c r="J156" s="87">
        <f>SUM(J157)</f>
        <v>95200</v>
      </c>
      <c r="K156" s="40">
        <f>J156/G156*100</f>
        <v>82.78260869565217</v>
      </c>
      <c r="L156" s="87">
        <f>SUM(L157)</f>
        <v>104022.58</v>
      </c>
      <c r="M156" s="40">
        <f>L156/J156*100</f>
        <v>109.26741596638657</v>
      </c>
    </row>
    <row r="157" spans="1:13" s="120" customFormat="1" ht="18" customHeight="1">
      <c r="A157" s="141"/>
      <c r="B157" s="141"/>
      <c r="C157" s="142"/>
      <c r="D157" s="130" t="s">
        <v>151</v>
      </c>
      <c r="E157" s="142">
        <v>5445</v>
      </c>
      <c r="F157" s="143" t="s">
        <v>156</v>
      </c>
      <c r="G157" s="144">
        <v>115000</v>
      </c>
      <c r="H157" s="144">
        <v>51429.7</v>
      </c>
      <c r="I157" s="134">
        <f>SUM(J157-G157)</f>
        <v>-19800</v>
      </c>
      <c r="J157" s="144">
        <v>95200</v>
      </c>
      <c r="K157" s="40">
        <f>J157/G157*100</f>
        <v>82.78260869565217</v>
      </c>
      <c r="L157" s="145">
        <v>104022.58</v>
      </c>
      <c r="M157" s="40">
        <f>L157/J157*100</f>
        <v>109.26741596638657</v>
      </c>
    </row>
    <row r="158" spans="1:13" s="120" customFormat="1" ht="18" customHeight="1">
      <c r="A158" s="137"/>
      <c r="B158" s="118"/>
      <c r="C158" s="104"/>
      <c r="D158" s="104"/>
      <c r="E158" s="104"/>
      <c r="F158" s="119" t="s">
        <v>157</v>
      </c>
      <c r="G158" s="106">
        <f>SUM(G155)</f>
        <v>115000</v>
      </c>
      <c r="H158" s="107">
        <f>SUM(H155)</f>
        <v>51429.7</v>
      </c>
      <c r="I158" s="138">
        <f>SUM(J158-G158)</f>
        <v>-19800</v>
      </c>
      <c r="J158" s="107">
        <f>SUM(J155)</f>
        <v>95200</v>
      </c>
      <c r="K158" s="40">
        <f>J158/G158*100</f>
        <v>82.78260869565217</v>
      </c>
      <c r="L158" s="107">
        <f>SUM(L155)</f>
        <v>104022.58</v>
      </c>
      <c r="M158" s="108">
        <f>L158/J158*100</f>
        <v>109.26741596638657</v>
      </c>
    </row>
    <row r="159" spans="1:13" s="120" customFormat="1" ht="26.25" customHeight="1">
      <c r="A159" s="137"/>
      <c r="B159" s="118"/>
      <c r="C159" s="104"/>
      <c r="D159" s="104"/>
      <c r="E159" s="104"/>
      <c r="F159" s="119" t="s">
        <v>158</v>
      </c>
      <c r="G159" s="106">
        <f>G147+G158</f>
        <v>14340000</v>
      </c>
      <c r="H159" s="107">
        <f>H147+H158</f>
        <v>3151918.0300000003</v>
      </c>
      <c r="I159" s="107">
        <f>SUM(J159-G159)</f>
        <v>-6064900</v>
      </c>
      <c r="J159" s="107">
        <f>J147+J158</f>
        <v>8275100</v>
      </c>
      <c r="K159" s="40">
        <f>J159/G159*100</f>
        <v>57.70641562064156</v>
      </c>
      <c r="L159" s="107">
        <f>L147+L158</f>
        <v>7917318.25</v>
      </c>
      <c r="M159" s="108">
        <f>L159/J159*100</f>
        <v>95.67640572319368</v>
      </c>
    </row>
    <row r="160" spans="1:10" ht="15">
      <c r="A160" s="146" t="s">
        <v>159</v>
      </c>
      <c r="B160" s="146"/>
      <c r="C160" s="147"/>
      <c r="D160" s="147"/>
      <c r="E160" s="147"/>
      <c r="F160" s="124"/>
      <c r="G160" s="124"/>
      <c r="H160" s="125"/>
      <c r="I160" s="125"/>
      <c r="J160" s="120"/>
    </row>
    <row r="161" spans="1:7" ht="15">
      <c r="A161" s="71"/>
      <c r="F161" s="72" t="s">
        <v>160</v>
      </c>
      <c r="G161" s="72"/>
    </row>
    <row r="162" spans="1:12" ht="37.5" customHeight="1">
      <c r="A162" s="148" t="s">
        <v>161</v>
      </c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</row>
    <row r="163" spans="1:7" ht="20.25" customHeight="1">
      <c r="A163" s="18" t="s">
        <v>162</v>
      </c>
      <c r="F163" s="72"/>
      <c r="G163" s="72"/>
    </row>
    <row r="164" spans="1:7" ht="20.25" customHeight="1">
      <c r="A164" s="149" t="s">
        <v>163</v>
      </c>
      <c r="B164" s="149"/>
      <c r="C164" s="149"/>
      <c r="D164" s="149"/>
      <c r="E164" s="149"/>
      <c r="F164" s="149"/>
      <c r="G164" s="149"/>
    </row>
    <row r="165" spans="1:10" s="151" customFormat="1" ht="18.75" customHeight="1">
      <c r="A165" s="150" t="s">
        <v>164</v>
      </c>
      <c r="B165" s="150"/>
      <c r="C165" s="150"/>
      <c r="D165" s="150"/>
      <c r="E165" s="150"/>
      <c r="F165" s="150"/>
      <c r="G165" s="150"/>
      <c r="H165" s="150"/>
      <c r="I165" s="150"/>
      <c r="J165" s="150"/>
    </row>
    <row r="166" spans="1:10" ht="18.75" customHeight="1">
      <c r="A166" s="152" t="s">
        <v>165</v>
      </c>
      <c r="B166" s="152"/>
      <c r="C166" s="152"/>
      <c r="D166" s="152"/>
      <c r="E166" s="152"/>
      <c r="F166" s="153" t="s">
        <v>166</v>
      </c>
      <c r="G166" s="153"/>
      <c r="H166" s="154"/>
      <c r="I166" s="154"/>
      <c r="J166" s="154"/>
    </row>
    <row r="167" spans="1:13" ht="18.75" customHeight="1">
      <c r="A167" s="155" t="s">
        <v>167</v>
      </c>
      <c r="B167" s="156"/>
      <c r="C167" s="156"/>
      <c r="D167" s="156"/>
      <c r="E167" s="156"/>
      <c r="F167" s="157"/>
      <c r="G167" s="107">
        <f>G174+G182+G189</f>
        <v>255000</v>
      </c>
      <c r="H167" s="107">
        <f>H174+H182+H189</f>
        <v>128267.48000000001</v>
      </c>
      <c r="I167" s="107">
        <f>SUM(J167-G167)</f>
        <v>21710</v>
      </c>
      <c r="J167" s="107">
        <f>J174+J182+J189</f>
        <v>276710</v>
      </c>
      <c r="K167" s="108">
        <f>J167/G167*100</f>
        <v>108.5137254901961</v>
      </c>
      <c r="L167" s="107">
        <f>L174+L182+L189</f>
        <v>258479.3</v>
      </c>
      <c r="M167" s="108">
        <f>L167/J167*100</f>
        <v>93.41162227602905</v>
      </c>
    </row>
    <row r="168" spans="1:10" s="158" customFormat="1" ht="13.5">
      <c r="A168" s="155"/>
      <c r="B168" s="156"/>
      <c r="C168" s="156"/>
      <c r="D168" s="156"/>
      <c r="E168" s="156"/>
      <c r="F168" s="157" t="s">
        <v>168</v>
      </c>
      <c r="G168" s="157"/>
      <c r="H168" s="154"/>
      <c r="I168" s="154"/>
      <c r="J168" s="154"/>
    </row>
    <row r="169" spans="1:9" s="158" customFormat="1" ht="13.5">
      <c r="A169" s="159" t="s">
        <v>169</v>
      </c>
      <c r="B169" s="159"/>
      <c r="C169" s="159"/>
      <c r="D169" s="159"/>
      <c r="E169" s="159"/>
      <c r="F169" s="160"/>
      <c r="G169" s="160"/>
      <c r="H169" s="161"/>
      <c r="I169" s="161"/>
    </row>
    <row r="170" spans="1:10" s="72" customFormat="1" ht="13.5">
      <c r="A170" s="162" t="s">
        <v>170</v>
      </c>
      <c r="B170" s="162"/>
      <c r="C170" s="162"/>
      <c r="D170" s="162"/>
      <c r="E170" s="162"/>
      <c r="F170" s="162"/>
      <c r="G170" s="162"/>
      <c r="H170" s="162"/>
      <c r="I170" s="162"/>
      <c r="J170" s="162"/>
    </row>
    <row r="171" spans="1:13" s="80" customFormat="1" ht="22.5" customHeight="1">
      <c r="A171" s="163" t="s">
        <v>171</v>
      </c>
      <c r="B171" s="164" t="s">
        <v>28</v>
      </c>
      <c r="C171" s="164"/>
      <c r="D171" s="164" t="s">
        <v>29</v>
      </c>
      <c r="E171" s="164" t="s">
        <v>31</v>
      </c>
      <c r="F171" s="165" t="s">
        <v>32</v>
      </c>
      <c r="G171" s="109" t="s">
        <v>3</v>
      </c>
      <c r="H171" s="77" t="s">
        <v>4</v>
      </c>
      <c r="I171" s="78" t="s">
        <v>5</v>
      </c>
      <c r="J171" s="77" t="s">
        <v>6</v>
      </c>
      <c r="K171" s="79" t="s">
        <v>7</v>
      </c>
      <c r="L171" s="79" t="s">
        <v>8</v>
      </c>
      <c r="M171" s="79" t="s">
        <v>9</v>
      </c>
    </row>
    <row r="172" spans="1:13" s="80" customFormat="1" ht="14.25" customHeight="1">
      <c r="A172" s="166">
        <v>1</v>
      </c>
      <c r="B172" s="166"/>
      <c r="C172" s="166"/>
      <c r="D172" s="166"/>
      <c r="E172" s="166"/>
      <c r="F172" s="167">
        <v>2</v>
      </c>
      <c r="G172" s="81" t="s">
        <v>33</v>
      </c>
      <c r="H172" s="82">
        <v>4</v>
      </c>
      <c r="I172" s="82">
        <v>5</v>
      </c>
      <c r="J172" s="82">
        <v>6</v>
      </c>
      <c r="K172" s="168" t="s">
        <v>172</v>
      </c>
      <c r="L172" s="83">
        <v>8</v>
      </c>
      <c r="M172" s="83">
        <v>9</v>
      </c>
    </row>
    <row r="173" spans="1:13" ht="13.5" customHeight="1">
      <c r="A173" s="169"/>
      <c r="B173" s="169"/>
      <c r="C173" s="169"/>
      <c r="D173" s="169"/>
      <c r="E173" s="169"/>
      <c r="F173" s="169"/>
      <c r="G173" s="169"/>
      <c r="H173" s="169"/>
      <c r="I173" s="169"/>
      <c r="J173" s="170"/>
      <c r="K173" s="35"/>
      <c r="L173" s="35"/>
      <c r="M173" s="35"/>
    </row>
    <row r="174" spans="1:13" ht="12.75">
      <c r="A174" s="85">
        <v>3</v>
      </c>
      <c r="B174" s="85"/>
      <c r="C174" s="110"/>
      <c r="D174" s="110"/>
      <c r="E174" s="110"/>
      <c r="F174" s="86" t="s">
        <v>173</v>
      </c>
      <c r="G174" s="87">
        <f>SUM(G175)</f>
        <v>30000</v>
      </c>
      <c r="H174" s="87">
        <f>SUM(H175)</f>
        <v>50000</v>
      </c>
      <c r="I174" s="87">
        <f>SUM(I175)</f>
        <v>20000</v>
      </c>
      <c r="J174" s="87">
        <f>SUM(J175)</f>
        <v>50000</v>
      </c>
      <c r="K174" s="40">
        <f>J174/G174*100</f>
        <v>166.66666666666669</v>
      </c>
      <c r="L174" s="87">
        <f>SUM(L175)</f>
        <v>50000</v>
      </c>
      <c r="M174" s="40">
        <f>L174/J174*100</f>
        <v>100</v>
      </c>
    </row>
    <row r="175" spans="1:13" ht="12.75">
      <c r="A175" s="20" t="s">
        <v>174</v>
      </c>
      <c r="B175" s="88">
        <v>32</v>
      </c>
      <c r="C175" s="98"/>
      <c r="D175" s="98"/>
      <c r="E175" s="88">
        <v>329</v>
      </c>
      <c r="F175" s="86" t="s">
        <v>114</v>
      </c>
      <c r="G175" s="87">
        <f>SUM(G176)</f>
        <v>30000</v>
      </c>
      <c r="H175" s="87">
        <f>SUM(H176)</f>
        <v>50000</v>
      </c>
      <c r="I175" s="87">
        <f>SUM(I176)</f>
        <v>20000</v>
      </c>
      <c r="J175" s="87">
        <f>SUM(J176)</f>
        <v>50000</v>
      </c>
      <c r="K175" s="40">
        <f>J175/G175*100</f>
        <v>166.66666666666669</v>
      </c>
      <c r="L175" s="87">
        <f>SUM(L176)</f>
        <v>50000</v>
      </c>
      <c r="M175" s="40">
        <f>L175/J175*100</f>
        <v>100</v>
      </c>
    </row>
    <row r="176" spans="1:13" ht="12.75">
      <c r="A176" s="20"/>
      <c r="B176" s="20"/>
      <c r="C176" s="100"/>
      <c r="D176" s="171">
        <v>1</v>
      </c>
      <c r="E176" s="100">
        <v>3299</v>
      </c>
      <c r="F176" s="91" t="s">
        <v>175</v>
      </c>
      <c r="G176" s="92">
        <v>30000</v>
      </c>
      <c r="H176" s="92">
        <v>50000</v>
      </c>
      <c r="I176" s="92">
        <f>SUM(J176-G176)</f>
        <v>20000</v>
      </c>
      <c r="J176" s="92">
        <v>50000</v>
      </c>
      <c r="K176" s="40">
        <f>J176/G176*100</f>
        <v>166.66666666666669</v>
      </c>
      <c r="L176" s="41">
        <v>50000</v>
      </c>
      <c r="M176" s="40">
        <f>L176/J176*100</f>
        <v>100</v>
      </c>
    </row>
    <row r="177" spans="1:13" ht="13.5">
      <c r="A177" s="172"/>
      <c r="B177" s="96"/>
      <c r="C177" s="96"/>
      <c r="D177" s="96"/>
      <c r="E177" s="96"/>
      <c r="F177" s="173"/>
      <c r="G177" s="173"/>
      <c r="H177" s="174"/>
      <c r="I177" s="174"/>
      <c r="J177" s="174"/>
      <c r="K177" s="40"/>
      <c r="L177" s="41"/>
      <c r="M177" s="40"/>
    </row>
    <row r="178" spans="1:13" ht="12.75">
      <c r="A178" s="85">
        <v>3</v>
      </c>
      <c r="B178" s="85"/>
      <c r="C178" s="110"/>
      <c r="D178" s="110"/>
      <c r="E178" s="110"/>
      <c r="F178" s="86" t="s">
        <v>173</v>
      </c>
      <c r="G178" s="87">
        <f>SUM(G179)</f>
        <v>0</v>
      </c>
      <c r="H178" s="87">
        <f>SUM(H179)</f>
        <v>0</v>
      </c>
      <c r="I178" s="87">
        <f>SUM(I179)</f>
        <v>0</v>
      </c>
      <c r="J178" s="87">
        <f>SUM(J179)</f>
        <v>0</v>
      </c>
      <c r="K178" s="40">
        <v>0</v>
      </c>
      <c r="L178" s="93">
        <f>SUM(L179)</f>
        <v>0</v>
      </c>
      <c r="M178" s="40">
        <v>0</v>
      </c>
    </row>
    <row r="179" spans="1:13" ht="12.75">
      <c r="A179" s="20" t="s">
        <v>174</v>
      </c>
      <c r="B179" s="88">
        <v>32</v>
      </c>
      <c r="C179" s="98"/>
      <c r="D179" s="98"/>
      <c r="E179" s="88">
        <v>329</v>
      </c>
      <c r="F179" s="86" t="s">
        <v>114</v>
      </c>
      <c r="G179" s="87">
        <f>SUM(G180:G180)</f>
        <v>0</v>
      </c>
      <c r="H179" s="87">
        <f>SUM(H180:H180)</f>
        <v>0</v>
      </c>
      <c r="I179" s="87">
        <f>SUM(I180:I180)</f>
        <v>0</v>
      </c>
      <c r="J179" s="87">
        <f>SUM(J180:J180)</f>
        <v>0</v>
      </c>
      <c r="K179" s="40">
        <v>0</v>
      </c>
      <c r="L179" s="93">
        <f>SUM(L180:L180)</f>
        <v>0</v>
      </c>
      <c r="M179" s="40">
        <v>0</v>
      </c>
    </row>
    <row r="180" spans="1:13" s="158" customFormat="1" ht="13.5">
      <c r="A180" s="20"/>
      <c r="B180" s="20"/>
      <c r="C180" s="100"/>
      <c r="D180" s="171">
        <v>2</v>
      </c>
      <c r="E180" s="100">
        <v>3299</v>
      </c>
      <c r="F180" s="91" t="s">
        <v>176</v>
      </c>
      <c r="G180" s="99">
        <v>0</v>
      </c>
      <c r="H180" s="92">
        <v>0</v>
      </c>
      <c r="I180" s="92">
        <f>SUM(J180-G180)</f>
        <v>0</v>
      </c>
      <c r="J180" s="92">
        <v>0</v>
      </c>
      <c r="K180" s="40">
        <v>0</v>
      </c>
      <c r="L180" s="175">
        <v>0</v>
      </c>
      <c r="M180" s="40">
        <v>0</v>
      </c>
    </row>
    <row r="181" spans="1:13" ht="13.5">
      <c r="A181" s="176"/>
      <c r="B181" s="177"/>
      <c r="C181" s="177"/>
      <c r="D181" s="177"/>
      <c r="E181" s="177"/>
      <c r="F181" s="178"/>
      <c r="G181" s="178"/>
      <c r="H181" s="69"/>
      <c r="I181" s="69"/>
      <c r="J181" s="69"/>
      <c r="K181" s="40"/>
      <c r="L181" s="41"/>
      <c r="M181" s="40"/>
    </row>
    <row r="182" spans="1:13" ht="12.75">
      <c r="A182" s="88">
        <v>3</v>
      </c>
      <c r="B182" s="88"/>
      <c r="C182" s="98"/>
      <c r="D182" s="98"/>
      <c r="E182" s="98"/>
      <c r="F182" s="86" t="s">
        <v>177</v>
      </c>
      <c r="G182" s="87">
        <f>SUM(G183)</f>
        <v>39000</v>
      </c>
      <c r="H182" s="87">
        <f>SUM(H183)</f>
        <v>6126.5</v>
      </c>
      <c r="I182" s="87">
        <f>SUM(I183)</f>
        <v>-8600</v>
      </c>
      <c r="J182" s="87">
        <f>SUM(J183)</f>
        <v>30400</v>
      </c>
      <c r="K182" s="40">
        <f>J182/G182*100</f>
        <v>77.94871794871796</v>
      </c>
      <c r="L182" s="93">
        <f>SUM(L183)</f>
        <v>37965.64</v>
      </c>
      <c r="M182" s="40">
        <f>L182/J182*100</f>
        <v>124.88697368421053</v>
      </c>
    </row>
    <row r="183" spans="1:13" ht="12.75">
      <c r="A183" s="20" t="s">
        <v>174</v>
      </c>
      <c r="B183" s="88">
        <v>32</v>
      </c>
      <c r="C183" s="98"/>
      <c r="D183" s="98"/>
      <c r="E183" s="88">
        <v>329</v>
      </c>
      <c r="F183" s="86" t="s">
        <v>178</v>
      </c>
      <c r="G183" s="87">
        <f>SUM(G184:G186)</f>
        <v>39000</v>
      </c>
      <c r="H183" s="87">
        <f>SUM(H184:H186)</f>
        <v>6126.5</v>
      </c>
      <c r="I183" s="87">
        <f>SUM(I184:I186)</f>
        <v>-8600</v>
      </c>
      <c r="J183" s="87">
        <f>SUM(J184:J186)</f>
        <v>30400</v>
      </c>
      <c r="K183" s="40">
        <f>J183/G183*100</f>
        <v>77.94871794871796</v>
      </c>
      <c r="L183" s="87">
        <f>SUM(L184:L186)</f>
        <v>37965.64</v>
      </c>
      <c r="M183" s="40">
        <f>L183/J183*100</f>
        <v>124.88697368421053</v>
      </c>
    </row>
    <row r="184" spans="1:13" ht="24.75">
      <c r="A184" s="20"/>
      <c r="B184" s="88"/>
      <c r="C184" s="100"/>
      <c r="D184" s="171">
        <v>3</v>
      </c>
      <c r="E184" s="100">
        <v>3291</v>
      </c>
      <c r="F184" s="91" t="s">
        <v>179</v>
      </c>
      <c r="G184" s="92">
        <v>22000</v>
      </c>
      <c r="H184" s="92">
        <v>5100</v>
      </c>
      <c r="I184" s="92">
        <f>SUM(J184-G184)</f>
        <v>-1600</v>
      </c>
      <c r="J184" s="92">
        <v>20400</v>
      </c>
      <c r="K184" s="40">
        <f>J184/G184*100</f>
        <v>92.72727272727272</v>
      </c>
      <c r="L184" s="41">
        <v>20400</v>
      </c>
      <c r="M184" s="40">
        <f>L184/J184*100</f>
        <v>100</v>
      </c>
    </row>
    <row r="185" spans="1:13" ht="12.75">
      <c r="A185" s="20"/>
      <c r="B185" s="20"/>
      <c r="C185" s="100"/>
      <c r="D185" s="171">
        <v>4</v>
      </c>
      <c r="E185" s="100">
        <v>3299</v>
      </c>
      <c r="F185" s="91" t="s">
        <v>180</v>
      </c>
      <c r="G185" s="92">
        <v>2000</v>
      </c>
      <c r="H185" s="92">
        <v>239</v>
      </c>
      <c r="I185" s="92">
        <f>SUM(J185-G185)</f>
        <v>0</v>
      </c>
      <c r="J185" s="92">
        <v>2000</v>
      </c>
      <c r="K185" s="40">
        <f>J185/G185*100</f>
        <v>100</v>
      </c>
      <c r="L185" s="41">
        <v>1839.99</v>
      </c>
      <c r="M185" s="40">
        <f>L185/J185*100</f>
        <v>91.9995</v>
      </c>
    </row>
    <row r="186" spans="1:13" s="123" customFormat="1" ht="12.75" customHeight="1">
      <c r="A186" s="20"/>
      <c r="B186" s="20"/>
      <c r="C186" s="100"/>
      <c r="D186" s="171">
        <v>5</v>
      </c>
      <c r="E186" s="100">
        <v>3299</v>
      </c>
      <c r="F186" s="91" t="s">
        <v>181</v>
      </c>
      <c r="G186" s="92">
        <v>15000</v>
      </c>
      <c r="H186" s="92">
        <v>787.5</v>
      </c>
      <c r="I186" s="92">
        <f>SUM(J186-G186)</f>
        <v>-7000</v>
      </c>
      <c r="J186" s="92">
        <v>8000</v>
      </c>
      <c r="K186" s="40">
        <f>J186/G186*100</f>
        <v>53.333333333333336</v>
      </c>
      <c r="L186" s="145">
        <v>15725.65</v>
      </c>
      <c r="M186" s="40">
        <f>L186/J186*100</f>
        <v>196.570625</v>
      </c>
    </row>
    <row r="187" spans="1:13" s="123" customFormat="1" ht="12.75" customHeight="1">
      <c r="A187" s="176" t="s">
        <v>182</v>
      </c>
      <c r="B187" s="177"/>
      <c r="C187" s="177"/>
      <c r="D187" s="177"/>
      <c r="E187" s="177"/>
      <c r="F187" s="178"/>
      <c r="G187" s="178"/>
      <c r="H187" s="69"/>
      <c r="I187" s="69"/>
      <c r="J187" s="69"/>
      <c r="K187" s="136"/>
      <c r="L187" s="145"/>
      <c r="M187" s="40"/>
    </row>
    <row r="188" spans="1:13" s="123" customFormat="1" ht="12.75" customHeight="1">
      <c r="A188" s="179"/>
      <c r="B188" s="180"/>
      <c r="C188" s="180"/>
      <c r="D188" s="180"/>
      <c r="E188" s="180"/>
      <c r="F188" s="181" t="s">
        <v>183</v>
      </c>
      <c r="G188" s="181"/>
      <c r="H188" s="69"/>
      <c r="I188" s="69"/>
      <c r="J188" s="69"/>
      <c r="K188" s="136"/>
      <c r="L188" s="145"/>
      <c r="M188" s="40"/>
    </row>
    <row r="189" spans="1:13" s="123" customFormat="1" ht="12.75" customHeight="1">
      <c r="A189" s="85">
        <v>3</v>
      </c>
      <c r="B189" s="88">
        <v>32</v>
      </c>
      <c r="C189" s="110"/>
      <c r="D189" s="110"/>
      <c r="E189" s="110"/>
      <c r="F189" s="86" t="s">
        <v>173</v>
      </c>
      <c r="G189" s="87">
        <f>G190+G193</f>
        <v>186000</v>
      </c>
      <c r="H189" s="87">
        <f>H190+H193</f>
        <v>72140.98000000001</v>
      </c>
      <c r="I189" s="87">
        <f>I190+I193</f>
        <v>10310</v>
      </c>
      <c r="J189" s="87">
        <f>J190+J193</f>
        <v>196310</v>
      </c>
      <c r="K189" s="40">
        <f>J189/G189*100</f>
        <v>105.54301075268818</v>
      </c>
      <c r="L189" s="87">
        <f>L190+L193</f>
        <v>170513.65999999997</v>
      </c>
      <c r="M189" s="40">
        <f>L189/J189*100</f>
        <v>86.859385665529</v>
      </c>
    </row>
    <row r="190" spans="1:13" s="123" customFormat="1" ht="12.75" customHeight="1">
      <c r="A190" s="20" t="s">
        <v>174</v>
      </c>
      <c r="B190" s="88">
        <v>32</v>
      </c>
      <c r="C190" s="98"/>
      <c r="D190" s="98"/>
      <c r="E190" s="88">
        <v>323</v>
      </c>
      <c r="F190" s="86" t="s">
        <v>114</v>
      </c>
      <c r="G190" s="87">
        <f>SUM(G191:G192)</f>
        <v>55000</v>
      </c>
      <c r="H190" s="87">
        <f>SUM(H191:H192)</f>
        <v>14437.5</v>
      </c>
      <c r="I190" s="87">
        <f>SUM(I191:I192)</f>
        <v>-20000</v>
      </c>
      <c r="J190" s="87">
        <f>SUM(J191:J192)</f>
        <v>35000</v>
      </c>
      <c r="K190" s="40">
        <f>J190/G190*100</f>
        <v>63.63636363636363</v>
      </c>
      <c r="L190" s="93">
        <f>SUM(L191:L192)</f>
        <v>28875</v>
      </c>
      <c r="M190" s="40">
        <f>L190/J190*100</f>
        <v>82.5</v>
      </c>
    </row>
    <row r="191" spans="1:13" s="123" customFormat="1" ht="12.75" customHeight="1">
      <c r="A191" s="20"/>
      <c r="B191" s="20"/>
      <c r="C191" s="100"/>
      <c r="D191" s="171">
        <v>6</v>
      </c>
      <c r="E191" s="100">
        <v>3233</v>
      </c>
      <c r="F191" s="91" t="s">
        <v>184</v>
      </c>
      <c r="G191" s="92">
        <v>20000</v>
      </c>
      <c r="H191" s="92">
        <v>0</v>
      </c>
      <c r="I191" s="92">
        <f>SUM(J191-G191)</f>
        <v>-20000</v>
      </c>
      <c r="J191" s="92">
        <v>0</v>
      </c>
      <c r="K191" s="40">
        <f>J191/G191*100</f>
        <v>0</v>
      </c>
      <c r="L191" s="145">
        <v>0</v>
      </c>
      <c r="M191" s="40">
        <v>0</v>
      </c>
    </row>
    <row r="192" spans="1:13" s="123" customFormat="1" ht="12.75" customHeight="1">
      <c r="A192" s="20"/>
      <c r="B192" s="20"/>
      <c r="C192" s="100"/>
      <c r="D192" s="171">
        <v>7</v>
      </c>
      <c r="E192" s="100">
        <v>3233</v>
      </c>
      <c r="F192" s="91" t="s">
        <v>185</v>
      </c>
      <c r="G192" s="92">
        <v>35000</v>
      </c>
      <c r="H192" s="92">
        <v>14437.5</v>
      </c>
      <c r="I192" s="92">
        <f>SUM(J192-G192)</f>
        <v>0</v>
      </c>
      <c r="J192" s="92">
        <v>35000</v>
      </c>
      <c r="K192" s="40">
        <f>J192/G192*100</f>
        <v>100</v>
      </c>
      <c r="L192" s="145">
        <v>28875</v>
      </c>
      <c r="M192" s="40">
        <f>L192/J192*100</f>
        <v>82.5</v>
      </c>
    </row>
    <row r="193" spans="1:13" s="123" customFormat="1" ht="12.75" customHeight="1">
      <c r="A193" s="20"/>
      <c r="B193" s="20"/>
      <c r="C193" s="98"/>
      <c r="D193" s="116"/>
      <c r="E193" s="88">
        <v>329</v>
      </c>
      <c r="F193" s="86" t="s">
        <v>178</v>
      </c>
      <c r="G193" s="87">
        <f>SUM(G194:G199)</f>
        <v>131000</v>
      </c>
      <c r="H193" s="87">
        <f>SUM(H194:H199)</f>
        <v>57703.48</v>
      </c>
      <c r="I193" s="87">
        <f>SUM(I194:I199)</f>
        <v>30310</v>
      </c>
      <c r="J193" s="87">
        <f>SUM(J194:J199)</f>
        <v>161310</v>
      </c>
      <c r="K193" s="40">
        <f>J193/G193*100</f>
        <v>123.13740458015268</v>
      </c>
      <c r="L193" s="87">
        <f>SUM(L194:L199)</f>
        <v>141638.65999999997</v>
      </c>
      <c r="M193" s="40">
        <f>L193/J193*100</f>
        <v>87.80525695865103</v>
      </c>
    </row>
    <row r="194" spans="1:13" s="123" customFormat="1" ht="12.75" customHeight="1">
      <c r="A194" s="20"/>
      <c r="B194" s="20"/>
      <c r="C194" s="100"/>
      <c r="D194" s="171">
        <v>8</v>
      </c>
      <c r="E194" s="100">
        <v>3299</v>
      </c>
      <c r="F194" s="91" t="s">
        <v>186</v>
      </c>
      <c r="G194" s="92">
        <v>80000</v>
      </c>
      <c r="H194" s="92">
        <v>53258.51</v>
      </c>
      <c r="I194" s="92">
        <f>SUM(J194-G194)</f>
        <v>18730</v>
      </c>
      <c r="J194" s="92">
        <v>98730</v>
      </c>
      <c r="K194" s="40">
        <f>J194/G194*100</f>
        <v>123.4125</v>
      </c>
      <c r="L194" s="145">
        <v>98727.79</v>
      </c>
      <c r="M194" s="40">
        <f>L194/J194*100</f>
        <v>99.99776157196393</v>
      </c>
    </row>
    <row r="195" spans="1:13" s="123" customFormat="1" ht="12.75" customHeight="1">
      <c r="A195" s="20"/>
      <c r="B195" s="20"/>
      <c r="C195" s="100"/>
      <c r="D195" s="171">
        <v>209</v>
      </c>
      <c r="E195" s="100">
        <v>3299</v>
      </c>
      <c r="F195" s="91" t="s">
        <v>187</v>
      </c>
      <c r="G195" s="92">
        <v>0</v>
      </c>
      <c r="H195" s="92">
        <v>0</v>
      </c>
      <c r="I195" s="92">
        <f>SUM(J195-G195)</f>
        <v>11580</v>
      </c>
      <c r="J195" s="92">
        <v>11580</v>
      </c>
      <c r="K195" s="40">
        <v>0</v>
      </c>
      <c r="L195" s="145">
        <v>11572.81</v>
      </c>
      <c r="M195" s="40">
        <f>L195/J195*100</f>
        <v>99.93791018998273</v>
      </c>
    </row>
    <row r="196" spans="1:13" s="123" customFormat="1" ht="12.75" customHeight="1">
      <c r="A196" s="20"/>
      <c r="B196" s="20"/>
      <c r="C196" s="100"/>
      <c r="D196" s="171">
        <v>9</v>
      </c>
      <c r="E196" s="100">
        <v>3299</v>
      </c>
      <c r="F196" s="91" t="s">
        <v>188</v>
      </c>
      <c r="G196" s="92">
        <v>6000</v>
      </c>
      <c r="H196" s="92">
        <v>0</v>
      </c>
      <c r="I196" s="92">
        <f>SUM(J196-G196)</f>
        <v>0</v>
      </c>
      <c r="J196" s="92">
        <v>6000</v>
      </c>
      <c r="K196" s="40">
        <f>J196/G196*100</f>
        <v>100</v>
      </c>
      <c r="L196" s="145">
        <v>2028.48</v>
      </c>
      <c r="M196" s="40">
        <f>L196/J196*100</f>
        <v>33.808</v>
      </c>
    </row>
    <row r="197" spans="1:13" s="123" customFormat="1" ht="12.75" customHeight="1">
      <c r="A197" s="20"/>
      <c r="B197" s="20"/>
      <c r="C197" s="100"/>
      <c r="D197" s="171">
        <v>10</v>
      </c>
      <c r="E197" s="100">
        <v>3299</v>
      </c>
      <c r="F197" s="91" t="s">
        <v>189</v>
      </c>
      <c r="G197" s="92">
        <v>10000</v>
      </c>
      <c r="H197" s="92">
        <v>0</v>
      </c>
      <c r="I197" s="92">
        <f>SUM(J197-G197)</f>
        <v>0</v>
      </c>
      <c r="J197" s="92">
        <v>10000</v>
      </c>
      <c r="K197" s="40">
        <f>J197/G197*100</f>
        <v>100</v>
      </c>
      <c r="L197" s="145">
        <v>17705.06</v>
      </c>
      <c r="M197" s="40">
        <f>L197/J197*100</f>
        <v>177.0506</v>
      </c>
    </row>
    <row r="198" spans="1:13" s="123" customFormat="1" ht="12.75" customHeight="1">
      <c r="A198" s="20"/>
      <c r="B198" s="20"/>
      <c r="C198" s="182"/>
      <c r="D198" s="183">
        <v>11</v>
      </c>
      <c r="E198" s="182">
        <v>3299</v>
      </c>
      <c r="F198" s="91" t="s">
        <v>190</v>
      </c>
      <c r="G198" s="92">
        <v>10000</v>
      </c>
      <c r="H198" s="92">
        <v>0</v>
      </c>
      <c r="I198" s="92">
        <f>SUM(J198-G198)</f>
        <v>0</v>
      </c>
      <c r="J198" s="92">
        <v>10000</v>
      </c>
      <c r="K198" s="40">
        <f>J198/G198*100</f>
        <v>100</v>
      </c>
      <c r="L198" s="145">
        <v>5993.75</v>
      </c>
      <c r="M198" s="40">
        <f>L198/J198*100</f>
        <v>59.9375</v>
      </c>
    </row>
    <row r="199" spans="1:13" s="123" customFormat="1" ht="12.75" customHeight="1">
      <c r="A199" s="20"/>
      <c r="B199" s="20"/>
      <c r="C199" s="100"/>
      <c r="D199" s="171">
        <v>12</v>
      </c>
      <c r="E199" s="100">
        <v>3299</v>
      </c>
      <c r="F199" s="91" t="s">
        <v>191</v>
      </c>
      <c r="G199" s="92">
        <v>25000</v>
      </c>
      <c r="H199" s="92">
        <v>4444.97</v>
      </c>
      <c r="I199" s="92">
        <f>SUM(J199-G199)</f>
        <v>0</v>
      </c>
      <c r="J199" s="92">
        <v>25000</v>
      </c>
      <c r="K199" s="40">
        <f>J199/G199*100</f>
        <v>100</v>
      </c>
      <c r="L199" s="145">
        <v>5610.77</v>
      </c>
      <c r="M199" s="40">
        <f>L199/J199*100</f>
        <v>22.443080000000002</v>
      </c>
    </row>
    <row r="200" spans="1:13" s="151" customFormat="1" ht="15" customHeight="1">
      <c r="A200" s="122"/>
      <c r="B200" s="122"/>
      <c r="C200" s="123"/>
      <c r="D200" s="123"/>
      <c r="E200" s="123"/>
      <c r="F200" s="184"/>
      <c r="G200" s="184"/>
      <c r="H200" s="185"/>
      <c r="I200" s="185"/>
      <c r="J200" s="185"/>
      <c r="K200" s="186"/>
      <c r="L200" s="186"/>
      <c r="M200" s="186"/>
    </row>
    <row r="201" spans="1:10" s="158" customFormat="1" ht="33" customHeight="1">
      <c r="A201" s="187" t="s">
        <v>192</v>
      </c>
      <c r="B201" s="152"/>
      <c r="C201" s="152"/>
      <c r="D201" s="152"/>
      <c r="E201" s="152"/>
      <c r="F201" s="153" t="s">
        <v>193</v>
      </c>
      <c r="G201" s="153"/>
      <c r="H201" s="154"/>
      <c r="I201" s="154"/>
      <c r="J201" s="154"/>
    </row>
    <row r="202" spans="1:13" s="158" customFormat="1" ht="14.25">
      <c r="A202" s="188" t="s">
        <v>194</v>
      </c>
      <c r="B202" s="189"/>
      <c r="C202" s="189"/>
      <c r="D202" s="189"/>
      <c r="E202" s="189"/>
      <c r="F202" s="190" t="s">
        <v>195</v>
      </c>
      <c r="G202" s="191">
        <f>G209+G275</f>
        <v>874500</v>
      </c>
      <c r="H202" s="191">
        <f>H209+H275</f>
        <v>503065.95</v>
      </c>
      <c r="I202" s="107">
        <f>SUM(J202-G202)</f>
        <v>59250</v>
      </c>
      <c r="J202" s="191">
        <f>J209+J275</f>
        <v>933750</v>
      </c>
      <c r="K202" s="108">
        <f>J202/G202*100</f>
        <v>106.7753001715266</v>
      </c>
      <c r="L202" s="191">
        <f>L209+L275</f>
        <v>951760.41</v>
      </c>
      <c r="M202" s="108">
        <f>L202/J202*100</f>
        <v>101.92882570281125</v>
      </c>
    </row>
    <row r="203" spans="1:9" s="158" customFormat="1" ht="13.5">
      <c r="A203" s="192" t="s">
        <v>196</v>
      </c>
      <c r="B203" s="155"/>
      <c r="C203" s="159"/>
      <c r="D203" s="159"/>
      <c r="E203" s="159"/>
      <c r="F203" s="160"/>
      <c r="G203" s="160"/>
      <c r="H203" s="161"/>
      <c r="I203" s="161"/>
    </row>
    <row r="204" spans="1:9" s="158" customFormat="1" ht="15.75" customHeight="1">
      <c r="A204" s="159" t="s">
        <v>197</v>
      </c>
      <c r="B204" s="159"/>
      <c r="C204" s="159"/>
      <c r="D204" s="159"/>
      <c r="E204" s="159"/>
      <c r="F204" s="160"/>
      <c r="G204" s="160"/>
      <c r="H204" s="161"/>
      <c r="I204" s="161"/>
    </row>
    <row r="205" spans="1:10" s="72" customFormat="1" ht="13.5">
      <c r="A205" s="162" t="s">
        <v>170</v>
      </c>
      <c r="B205" s="162"/>
      <c r="C205" s="162"/>
      <c r="D205" s="162"/>
      <c r="E205" s="162"/>
      <c r="F205" s="162"/>
      <c r="G205" s="162"/>
      <c r="H205" s="162"/>
      <c r="I205" s="162"/>
      <c r="J205" s="162"/>
    </row>
    <row r="206" spans="1:13" s="80" customFormat="1" ht="24" customHeight="1">
      <c r="A206" s="73" t="s">
        <v>27</v>
      </c>
      <c r="B206" s="74" t="s">
        <v>28</v>
      </c>
      <c r="C206" s="74" t="s">
        <v>29</v>
      </c>
      <c r="D206" s="74"/>
      <c r="E206" s="74" t="s">
        <v>31</v>
      </c>
      <c r="F206" s="75" t="s">
        <v>32</v>
      </c>
      <c r="G206" s="109" t="s">
        <v>3</v>
      </c>
      <c r="H206" s="77" t="s">
        <v>4</v>
      </c>
      <c r="I206" s="78" t="s">
        <v>5</v>
      </c>
      <c r="J206" s="77" t="s">
        <v>6</v>
      </c>
      <c r="K206" s="79" t="s">
        <v>7</v>
      </c>
      <c r="L206" s="79" t="s">
        <v>8</v>
      </c>
      <c r="M206" s="79" t="s">
        <v>9</v>
      </c>
    </row>
    <row r="207" spans="1:13" s="80" customFormat="1" ht="15" customHeight="1">
      <c r="A207" s="166">
        <v>1</v>
      </c>
      <c r="B207" s="166"/>
      <c r="C207" s="166"/>
      <c r="D207" s="166"/>
      <c r="E207" s="166"/>
      <c r="F207" s="167">
        <v>2</v>
      </c>
      <c r="G207" s="167" t="s">
        <v>33</v>
      </c>
      <c r="H207" s="193">
        <v>4</v>
      </c>
      <c r="I207" s="193">
        <v>5</v>
      </c>
      <c r="J207" s="193">
        <v>6</v>
      </c>
      <c r="K207" s="168" t="s">
        <v>172</v>
      </c>
      <c r="L207" s="83">
        <v>8</v>
      </c>
      <c r="M207" s="83">
        <v>9</v>
      </c>
    </row>
    <row r="208" spans="1:13" ht="13.5" customHeight="1">
      <c r="A208" s="194" t="s">
        <v>198</v>
      </c>
      <c r="B208" s="194"/>
      <c r="C208" s="194"/>
      <c r="D208" s="194"/>
      <c r="E208" s="194"/>
      <c r="F208" s="194"/>
      <c r="G208" s="194"/>
      <c r="H208" s="194"/>
      <c r="I208" s="194"/>
      <c r="J208" s="195"/>
      <c r="K208" s="195"/>
      <c r="L208" s="195"/>
      <c r="M208" s="195"/>
    </row>
    <row r="209" spans="1:13" ht="12.75">
      <c r="A209" s="85">
        <v>3</v>
      </c>
      <c r="B209" s="85"/>
      <c r="C209" s="110"/>
      <c r="D209" s="110"/>
      <c r="E209" s="110"/>
      <c r="F209" s="86" t="s">
        <v>100</v>
      </c>
      <c r="G209" s="87">
        <f>SUM(G210+G216+G262+G266+G271)</f>
        <v>864500</v>
      </c>
      <c r="H209" s="87">
        <f>SUM(H210+H216+H262+H266+H271)</f>
        <v>486565.95</v>
      </c>
      <c r="I209" s="87">
        <f>SUM(I210+I216+I262+I266+I271)</f>
        <v>52750</v>
      </c>
      <c r="J209" s="87">
        <f>SUM(J210+J216+J262+J266+J271)</f>
        <v>917250</v>
      </c>
      <c r="K209" s="40">
        <f>J209/G209*100</f>
        <v>106.1017929438982</v>
      </c>
      <c r="L209" s="87">
        <f>SUM(L210+L216+L262+L266+L271)</f>
        <v>935260.41</v>
      </c>
      <c r="M209" s="40">
        <f>L209/J209*100</f>
        <v>101.96352248569094</v>
      </c>
    </row>
    <row r="210" spans="1:13" ht="12.75">
      <c r="A210" s="20" t="s">
        <v>174</v>
      </c>
      <c r="B210" s="88">
        <v>31</v>
      </c>
      <c r="C210" s="98"/>
      <c r="D210" s="98"/>
      <c r="E210" s="98"/>
      <c r="F210" s="86" t="s">
        <v>101</v>
      </c>
      <c r="G210" s="87">
        <f>SUM(G211:G213)</f>
        <v>425000</v>
      </c>
      <c r="H210" s="87">
        <f>SUM(H211:H213)</f>
        <v>235422.55</v>
      </c>
      <c r="I210" s="87">
        <f>SUM(I211:I213)</f>
        <v>52260</v>
      </c>
      <c r="J210" s="87">
        <f>SUM(J211:J213)</f>
        <v>477260</v>
      </c>
      <c r="K210" s="40">
        <f>J210/G210*100</f>
        <v>112.29647058823528</v>
      </c>
      <c r="L210" s="87">
        <f>SUM(L211:L213)</f>
        <v>474474.92</v>
      </c>
      <c r="M210" s="40">
        <f>L210/J210*100</f>
        <v>99.41644386707455</v>
      </c>
    </row>
    <row r="211" spans="1:13" ht="12.75">
      <c r="A211" s="20"/>
      <c r="B211" s="20"/>
      <c r="C211" s="100">
        <v>311</v>
      </c>
      <c r="D211" s="171">
        <v>13</v>
      </c>
      <c r="E211" s="100">
        <v>3111</v>
      </c>
      <c r="F211" s="91" t="s">
        <v>199</v>
      </c>
      <c r="G211" s="92">
        <v>350000</v>
      </c>
      <c r="H211" s="92">
        <v>199572.55</v>
      </c>
      <c r="I211" s="92">
        <f>SUM(J211-G211)</f>
        <v>46760</v>
      </c>
      <c r="J211" s="92">
        <v>396760</v>
      </c>
      <c r="K211" s="40">
        <f>J211/G211*100</f>
        <v>113.36</v>
      </c>
      <c r="L211" s="41">
        <v>396249.81</v>
      </c>
      <c r="M211" s="40">
        <f>L211/J211*100</f>
        <v>99.87141092852102</v>
      </c>
    </row>
    <row r="212" spans="1:13" ht="12.75">
      <c r="A212" s="20"/>
      <c r="B212" s="20"/>
      <c r="C212" s="100">
        <v>312</v>
      </c>
      <c r="D212" s="171">
        <v>14</v>
      </c>
      <c r="E212" s="100">
        <v>3121</v>
      </c>
      <c r="F212" s="91" t="s">
        <v>200</v>
      </c>
      <c r="G212" s="92">
        <v>15000</v>
      </c>
      <c r="H212" s="92">
        <v>3000</v>
      </c>
      <c r="I212" s="92">
        <f>SUM(J212-G212)</f>
        <v>0</v>
      </c>
      <c r="J212" s="92">
        <v>15000</v>
      </c>
      <c r="K212" s="40">
        <f>J212/G212*100</f>
        <v>100</v>
      </c>
      <c r="L212" s="41">
        <v>12900</v>
      </c>
      <c r="M212" s="40">
        <f>L212/J212*100</f>
        <v>86</v>
      </c>
    </row>
    <row r="213" spans="1:13" ht="12.75">
      <c r="A213" s="20"/>
      <c r="B213" s="20"/>
      <c r="C213" s="98"/>
      <c r="D213" s="116"/>
      <c r="E213" s="88">
        <v>313</v>
      </c>
      <c r="F213" s="86" t="s">
        <v>110</v>
      </c>
      <c r="G213" s="87">
        <f>SUM(G214:G215)</f>
        <v>60000</v>
      </c>
      <c r="H213" s="87">
        <f>SUM(H214:H215)</f>
        <v>32850</v>
      </c>
      <c r="I213" s="87">
        <f>SUM(I214:I215)</f>
        <v>5500</v>
      </c>
      <c r="J213" s="87">
        <f>SUM(J214:J215)</f>
        <v>65500</v>
      </c>
      <c r="K213" s="40">
        <f>J213/G213*100</f>
        <v>109.16666666666666</v>
      </c>
      <c r="L213" s="93">
        <f>SUM(L214:L215)</f>
        <v>65325.11</v>
      </c>
      <c r="M213" s="40">
        <f>L213/J213*100</f>
        <v>99.7329923664122</v>
      </c>
    </row>
    <row r="214" spans="1:13" ht="12.75">
      <c r="A214" s="20"/>
      <c r="B214" s="20"/>
      <c r="C214" s="100"/>
      <c r="D214" s="171">
        <v>15</v>
      </c>
      <c r="E214" s="100">
        <v>3132</v>
      </c>
      <c r="F214" s="91" t="s">
        <v>201</v>
      </c>
      <c r="G214" s="92">
        <v>60000</v>
      </c>
      <c r="H214" s="92">
        <v>32850</v>
      </c>
      <c r="I214" s="92">
        <f>SUM(J214-G214)</f>
        <v>5500</v>
      </c>
      <c r="J214" s="92">
        <v>65500</v>
      </c>
      <c r="K214" s="40">
        <f>J214/G214*100</f>
        <v>109.16666666666666</v>
      </c>
      <c r="L214" s="41">
        <v>65325.11</v>
      </c>
      <c r="M214" s="40">
        <f>L214/J214*100</f>
        <v>99.7329923664122</v>
      </c>
    </row>
    <row r="215" spans="1:13" ht="12.75">
      <c r="A215" s="20"/>
      <c r="B215" s="20"/>
      <c r="C215" s="100"/>
      <c r="D215" s="171">
        <v>16</v>
      </c>
      <c r="E215" s="100">
        <v>3133</v>
      </c>
      <c r="F215" s="91" t="s">
        <v>202</v>
      </c>
      <c r="G215" s="99">
        <v>0</v>
      </c>
      <c r="H215" s="92">
        <v>0</v>
      </c>
      <c r="I215" s="92">
        <f>SUM(J215-G215)</f>
        <v>0</v>
      </c>
      <c r="J215" s="92">
        <v>0</v>
      </c>
      <c r="K215" s="40">
        <v>0</v>
      </c>
      <c r="L215" s="41">
        <v>0</v>
      </c>
      <c r="M215" s="40">
        <v>0</v>
      </c>
    </row>
    <row r="216" spans="1:13" ht="12.75">
      <c r="A216" s="20" t="s">
        <v>174</v>
      </c>
      <c r="B216" s="88">
        <v>32</v>
      </c>
      <c r="C216" s="98"/>
      <c r="D216" s="116"/>
      <c r="E216" s="98"/>
      <c r="F216" s="86" t="s">
        <v>114</v>
      </c>
      <c r="G216" s="87">
        <f>SUM(G217+G222+G231+G252+G254)</f>
        <v>409000</v>
      </c>
      <c r="H216" s="87">
        <f>SUM(H217+H222+H231+H252+H254)</f>
        <v>242287.94999999998</v>
      </c>
      <c r="I216" s="87">
        <f>SUM(I217+I222+I231+I252+I254)</f>
        <v>120</v>
      </c>
      <c r="J216" s="87">
        <f>SUM(J217+J222+J231+J252+J254)</f>
        <v>409120</v>
      </c>
      <c r="K216" s="40">
        <f>J216/G216*100</f>
        <v>100.02933985330074</v>
      </c>
      <c r="L216" s="87">
        <f>SUM(L217+L222+L231+L252+L254)</f>
        <v>435581.39</v>
      </c>
      <c r="M216" s="40">
        <f>L216/J216*100</f>
        <v>106.46787983965584</v>
      </c>
    </row>
    <row r="217" spans="1:13" ht="12.75">
      <c r="A217" s="20"/>
      <c r="B217" s="88"/>
      <c r="C217" s="98"/>
      <c r="D217" s="116"/>
      <c r="E217" s="88">
        <v>321</v>
      </c>
      <c r="F217" s="86" t="s">
        <v>115</v>
      </c>
      <c r="G217" s="87">
        <f>SUM(G218:G220)</f>
        <v>33500</v>
      </c>
      <c r="H217" s="87">
        <f>SUM(H218:H220)</f>
        <v>8182</v>
      </c>
      <c r="I217" s="87">
        <f>SUM(I218:I220)</f>
        <v>500</v>
      </c>
      <c r="J217" s="87">
        <f>SUM(J218:J220)</f>
        <v>34000</v>
      </c>
      <c r="K217" s="40">
        <f>J217/G217*100</f>
        <v>101.49253731343283</v>
      </c>
      <c r="L217" s="87">
        <f>SUM(L218:L220)</f>
        <v>27990</v>
      </c>
      <c r="M217" s="40">
        <f>L217/J217*100</f>
        <v>82.32352941176471</v>
      </c>
    </row>
    <row r="218" spans="1:13" ht="12.75">
      <c r="A218" s="20"/>
      <c r="B218" s="20"/>
      <c r="C218" s="100"/>
      <c r="D218" s="171">
        <v>17</v>
      </c>
      <c r="E218" s="100">
        <v>3211</v>
      </c>
      <c r="F218" s="91" t="s">
        <v>203</v>
      </c>
      <c r="G218" s="92">
        <v>500</v>
      </c>
      <c r="H218" s="92">
        <v>0</v>
      </c>
      <c r="I218" s="92">
        <f>SUM(J218-G218)</f>
        <v>-500</v>
      </c>
      <c r="J218" s="92">
        <v>0</v>
      </c>
      <c r="K218" s="40">
        <f>J218/G218*100</f>
        <v>0</v>
      </c>
      <c r="L218" s="41">
        <v>0</v>
      </c>
      <c r="M218" s="40">
        <v>0</v>
      </c>
    </row>
    <row r="219" spans="1:13" ht="12.75">
      <c r="A219" s="20"/>
      <c r="B219" s="20"/>
      <c r="C219" s="100"/>
      <c r="D219" s="171">
        <v>18</v>
      </c>
      <c r="E219" s="100">
        <v>3213</v>
      </c>
      <c r="F219" s="91" t="s">
        <v>204</v>
      </c>
      <c r="G219" s="92">
        <v>3000</v>
      </c>
      <c r="H219" s="92">
        <v>0</v>
      </c>
      <c r="I219" s="92">
        <f>SUM(J219-G219)</f>
        <v>1000</v>
      </c>
      <c r="J219" s="92">
        <v>4000</v>
      </c>
      <c r="K219" s="40">
        <f>J219/G219*100</f>
        <v>133.33333333333331</v>
      </c>
      <c r="L219" s="41">
        <v>3750</v>
      </c>
      <c r="M219" s="40">
        <f>L219/J219*100</f>
        <v>93.75</v>
      </c>
    </row>
    <row r="220" spans="1:13" ht="12.75">
      <c r="A220" s="20"/>
      <c r="B220" s="20"/>
      <c r="C220" s="100"/>
      <c r="D220" s="171">
        <v>19</v>
      </c>
      <c r="E220" s="100">
        <v>3214</v>
      </c>
      <c r="F220" s="91" t="s">
        <v>205</v>
      </c>
      <c r="G220" s="92">
        <v>30000</v>
      </c>
      <c r="H220" s="92">
        <v>8182</v>
      </c>
      <c r="I220" s="92">
        <f>SUM(J220-G220)</f>
        <v>0</v>
      </c>
      <c r="J220" s="92">
        <v>30000</v>
      </c>
      <c r="K220" s="40">
        <f>J220/G220*100</f>
        <v>100</v>
      </c>
      <c r="L220" s="41">
        <v>24240</v>
      </c>
      <c r="M220" s="40">
        <f>L220/J220*100</f>
        <v>80.80000000000001</v>
      </c>
    </row>
    <row r="221" spans="1:13" ht="13.5">
      <c r="A221" s="159" t="s">
        <v>206</v>
      </c>
      <c r="B221" s="159"/>
      <c r="C221" s="159"/>
      <c r="D221" s="159"/>
      <c r="E221" s="159"/>
      <c r="F221" s="196"/>
      <c r="G221" s="196"/>
      <c r="H221" s="38"/>
      <c r="I221" s="38"/>
      <c r="J221" s="197"/>
      <c r="K221" s="35"/>
      <c r="L221" s="41"/>
      <c r="M221" s="40"/>
    </row>
    <row r="222" spans="1:13" ht="12.75">
      <c r="A222" s="20" t="s">
        <v>174</v>
      </c>
      <c r="B222" s="20"/>
      <c r="C222" s="98"/>
      <c r="D222" s="116"/>
      <c r="E222" s="88">
        <v>322</v>
      </c>
      <c r="F222" s="86" t="s">
        <v>116</v>
      </c>
      <c r="G222" s="87">
        <f>SUM(G223:G229)</f>
        <v>88000</v>
      </c>
      <c r="H222" s="87">
        <f>SUM(H223:H229)</f>
        <v>50737.81</v>
      </c>
      <c r="I222" s="87">
        <f>SUM(I223:I229)</f>
        <v>-11350</v>
      </c>
      <c r="J222" s="87">
        <f>SUM(J223:J229)</f>
        <v>76650</v>
      </c>
      <c r="K222" s="40">
        <f>J222/G222*100</f>
        <v>87.10227272727272</v>
      </c>
      <c r="L222" s="87">
        <f>SUM(L223:L229)</f>
        <v>83642.72</v>
      </c>
      <c r="M222" s="40">
        <f>L222/J222*100</f>
        <v>109.12292237442922</v>
      </c>
    </row>
    <row r="223" spans="1:13" ht="12.75">
      <c r="A223" s="20"/>
      <c r="B223" s="20"/>
      <c r="C223" s="100"/>
      <c r="D223" s="171">
        <v>20</v>
      </c>
      <c r="E223" s="100">
        <v>3221</v>
      </c>
      <c r="F223" s="91" t="s">
        <v>207</v>
      </c>
      <c r="G223" s="92">
        <v>15000</v>
      </c>
      <c r="H223" s="92">
        <v>7359.1</v>
      </c>
      <c r="I223" s="92">
        <f>SUM(J223-G223)</f>
        <v>0</v>
      </c>
      <c r="J223" s="92">
        <v>15000</v>
      </c>
      <c r="K223" s="40">
        <f>J223/G223*100</f>
        <v>100</v>
      </c>
      <c r="L223" s="41">
        <v>10958.03</v>
      </c>
      <c r="M223" s="40">
        <f>L223/J223*100</f>
        <v>73.05353333333335</v>
      </c>
    </row>
    <row r="224" spans="1:13" ht="12.75">
      <c r="A224" s="20"/>
      <c r="B224" s="20"/>
      <c r="C224" s="100"/>
      <c r="D224" s="171">
        <v>21</v>
      </c>
      <c r="E224" s="100">
        <v>3222</v>
      </c>
      <c r="F224" s="91" t="s">
        <v>208</v>
      </c>
      <c r="G224" s="92">
        <v>500</v>
      </c>
      <c r="H224" s="92">
        <v>352.56</v>
      </c>
      <c r="I224" s="92">
        <f>SUM(J224-G224)</f>
        <v>1500</v>
      </c>
      <c r="J224" s="92">
        <v>2000</v>
      </c>
      <c r="K224" s="40">
        <f>J224/G224*100</f>
        <v>400</v>
      </c>
      <c r="L224" s="41">
        <v>1405.3</v>
      </c>
      <c r="M224" s="40">
        <f>L224/J224*100</f>
        <v>70.265</v>
      </c>
    </row>
    <row r="225" spans="1:13" ht="12.75">
      <c r="A225" s="20"/>
      <c r="B225" s="20"/>
      <c r="C225" s="100"/>
      <c r="D225" s="171">
        <v>22</v>
      </c>
      <c r="E225" s="100">
        <v>3223</v>
      </c>
      <c r="F225" s="91" t="s">
        <v>209</v>
      </c>
      <c r="G225" s="92">
        <v>15000</v>
      </c>
      <c r="H225" s="92">
        <v>8496.02</v>
      </c>
      <c r="I225" s="92">
        <f>SUM(J225-G225)</f>
        <v>500</v>
      </c>
      <c r="J225" s="92">
        <v>15500</v>
      </c>
      <c r="K225" s="40">
        <f>J225/G225*100</f>
        <v>103.33333333333334</v>
      </c>
      <c r="L225" s="41">
        <v>18520.47</v>
      </c>
      <c r="M225" s="40">
        <f>L225/J225*100</f>
        <v>119.48690322580646</v>
      </c>
    </row>
    <row r="226" spans="1:13" ht="12.75">
      <c r="A226" s="20"/>
      <c r="B226" s="20"/>
      <c r="C226" s="100"/>
      <c r="D226" s="171">
        <v>23</v>
      </c>
      <c r="E226" s="100">
        <v>3223</v>
      </c>
      <c r="F226" s="91" t="s">
        <v>210</v>
      </c>
      <c r="G226" s="92">
        <v>1500</v>
      </c>
      <c r="H226" s="92">
        <v>281.89</v>
      </c>
      <c r="I226" s="92">
        <f>SUM(J226-G226)</f>
        <v>-950</v>
      </c>
      <c r="J226" s="92">
        <v>550</v>
      </c>
      <c r="K226" s="40">
        <f>J226/G226*100</f>
        <v>36.666666666666664</v>
      </c>
      <c r="L226" s="41">
        <v>566.62</v>
      </c>
      <c r="M226" s="40">
        <f>L226/J226*100</f>
        <v>103.02181818181819</v>
      </c>
    </row>
    <row r="227" spans="1:13" ht="12.75">
      <c r="A227" s="20"/>
      <c r="B227" s="20"/>
      <c r="C227" s="100"/>
      <c r="D227" s="171">
        <v>24</v>
      </c>
      <c r="E227" s="100">
        <v>3223</v>
      </c>
      <c r="F227" s="91" t="s">
        <v>211</v>
      </c>
      <c r="G227" s="92">
        <v>6000</v>
      </c>
      <c r="H227" s="92">
        <v>4866.62</v>
      </c>
      <c r="I227" s="92">
        <f>SUM(J227-G227)</f>
        <v>600</v>
      </c>
      <c r="J227" s="92">
        <v>6600</v>
      </c>
      <c r="K227" s="40">
        <f>J227/G227*100</f>
        <v>110.00000000000001</v>
      </c>
      <c r="L227" s="41">
        <v>6401.44</v>
      </c>
      <c r="M227" s="40">
        <f>L227/J227*100</f>
        <v>96.99151515151515</v>
      </c>
    </row>
    <row r="228" spans="1:13" ht="12.75">
      <c r="A228" s="20"/>
      <c r="B228" s="20"/>
      <c r="C228" s="100"/>
      <c r="D228" s="171">
        <v>25</v>
      </c>
      <c r="E228" s="100">
        <v>3223</v>
      </c>
      <c r="F228" s="91" t="s">
        <v>212</v>
      </c>
      <c r="G228" s="92">
        <v>30000</v>
      </c>
      <c r="H228" s="92">
        <v>24996.91</v>
      </c>
      <c r="I228" s="92">
        <f>SUM(J228-G228)</f>
        <v>0</v>
      </c>
      <c r="J228" s="92">
        <v>30000</v>
      </c>
      <c r="K228" s="40">
        <f>J228/G228*100</f>
        <v>100</v>
      </c>
      <c r="L228" s="41">
        <v>38834.87</v>
      </c>
      <c r="M228" s="40">
        <f>L228/J228*100</f>
        <v>129.44956666666667</v>
      </c>
    </row>
    <row r="229" spans="1:13" ht="12.75">
      <c r="A229" s="20"/>
      <c r="B229" s="20"/>
      <c r="C229" s="100"/>
      <c r="D229" s="171">
        <v>26</v>
      </c>
      <c r="E229" s="100">
        <v>3225</v>
      </c>
      <c r="F229" s="91" t="s">
        <v>213</v>
      </c>
      <c r="G229" s="92">
        <v>20000</v>
      </c>
      <c r="H229" s="92">
        <v>4384.71</v>
      </c>
      <c r="I229" s="92">
        <f>SUM(J229-G229)</f>
        <v>-13000</v>
      </c>
      <c r="J229" s="92">
        <v>7000</v>
      </c>
      <c r="K229" s="40">
        <f>J229/G229*100</f>
        <v>35</v>
      </c>
      <c r="L229" s="41">
        <v>6955.99</v>
      </c>
      <c r="M229" s="40">
        <f>L229/J229*100</f>
        <v>99.3712857142857</v>
      </c>
    </row>
    <row r="230" spans="1:12" ht="13.5">
      <c r="A230" s="159" t="s">
        <v>214</v>
      </c>
      <c r="B230" s="159"/>
      <c r="C230" s="159"/>
      <c r="D230" s="159"/>
      <c r="E230" s="159"/>
      <c r="F230" s="160"/>
      <c r="G230" s="160"/>
      <c r="H230" s="161"/>
      <c r="I230" s="161"/>
      <c r="J230" s="158"/>
      <c r="L230" s="198"/>
    </row>
    <row r="231" spans="1:13" ht="12.75">
      <c r="A231" s="20" t="s">
        <v>174</v>
      </c>
      <c r="B231" s="20"/>
      <c r="C231" s="98"/>
      <c r="D231" s="116"/>
      <c r="E231" s="88">
        <v>323</v>
      </c>
      <c r="F231" s="129" t="s">
        <v>118</v>
      </c>
      <c r="G231" s="87">
        <f>SUM(G232:G250)</f>
        <v>255500</v>
      </c>
      <c r="H231" s="87">
        <f>SUM(H232:H250)</f>
        <v>167404.12999999998</v>
      </c>
      <c r="I231" s="87">
        <f>SUM(I232:I250)</f>
        <v>16370</v>
      </c>
      <c r="J231" s="87">
        <f>SUM(J232:J250)</f>
        <v>271870</v>
      </c>
      <c r="K231" s="40">
        <f>J231/G231*100</f>
        <v>106.40704500978472</v>
      </c>
      <c r="L231" s="87">
        <f>SUM(L232:L250)</f>
        <v>297569.02999999997</v>
      </c>
      <c r="M231" s="40">
        <f>L231/J231*100</f>
        <v>109.45269062419538</v>
      </c>
    </row>
    <row r="232" spans="1:13" ht="12.75">
      <c r="A232" s="20"/>
      <c r="B232" s="20"/>
      <c r="C232" s="100"/>
      <c r="D232" s="171">
        <v>27</v>
      </c>
      <c r="E232" s="100">
        <v>3231</v>
      </c>
      <c r="F232" s="91" t="s">
        <v>215</v>
      </c>
      <c r="G232" s="92">
        <v>13000</v>
      </c>
      <c r="H232" s="92">
        <v>4015.58</v>
      </c>
      <c r="I232" s="92">
        <f>SUM(J232-G232)</f>
        <v>-3000</v>
      </c>
      <c r="J232" s="92">
        <v>10000</v>
      </c>
      <c r="K232" s="40">
        <f>J232/G232*100</f>
        <v>76.92307692307693</v>
      </c>
      <c r="L232" s="41">
        <v>9105.32</v>
      </c>
      <c r="M232" s="40">
        <f>L232/J232*100</f>
        <v>91.0532</v>
      </c>
    </row>
    <row r="233" spans="1:13" ht="12.75">
      <c r="A233" s="20"/>
      <c r="B233" s="20"/>
      <c r="C233" s="100"/>
      <c r="D233" s="171">
        <v>28</v>
      </c>
      <c r="E233" s="100">
        <v>3231</v>
      </c>
      <c r="F233" s="91" t="s">
        <v>216</v>
      </c>
      <c r="G233" s="92">
        <v>0</v>
      </c>
      <c r="H233" s="92">
        <v>0</v>
      </c>
      <c r="I233" s="92">
        <f>SUM(J233-G233)</f>
        <v>4000</v>
      </c>
      <c r="J233" s="92">
        <v>4000</v>
      </c>
      <c r="K233" s="40">
        <v>0</v>
      </c>
      <c r="L233" s="41">
        <v>3000</v>
      </c>
      <c r="M233" s="40">
        <f>L233/J233*100</f>
        <v>75</v>
      </c>
    </row>
    <row r="234" spans="1:13" ht="12.75">
      <c r="A234" s="20"/>
      <c r="B234" s="20"/>
      <c r="C234" s="100"/>
      <c r="D234" s="171">
        <v>29</v>
      </c>
      <c r="E234" s="100">
        <v>3231</v>
      </c>
      <c r="F234" s="91" t="s">
        <v>217</v>
      </c>
      <c r="G234" s="92">
        <v>10000</v>
      </c>
      <c r="H234" s="92">
        <v>11020.1</v>
      </c>
      <c r="I234" s="92">
        <f>SUM(J234-G234)</f>
        <v>5000</v>
      </c>
      <c r="J234" s="92">
        <v>15000</v>
      </c>
      <c r="K234" s="40">
        <f>J234/G234*100</f>
        <v>150</v>
      </c>
      <c r="L234" s="41">
        <v>14148.9</v>
      </c>
      <c r="M234" s="40">
        <f>L234/J234*100</f>
        <v>94.326</v>
      </c>
    </row>
    <row r="235" spans="1:13" ht="12.75">
      <c r="A235" s="20"/>
      <c r="B235" s="20"/>
      <c r="C235" s="100"/>
      <c r="D235" s="171">
        <v>30</v>
      </c>
      <c r="E235" s="100">
        <v>3232</v>
      </c>
      <c r="F235" s="91" t="s">
        <v>218</v>
      </c>
      <c r="G235" s="92">
        <v>4500</v>
      </c>
      <c r="H235" s="92">
        <v>0</v>
      </c>
      <c r="I235" s="92">
        <f>SUM(J235-G235)</f>
        <v>-2500</v>
      </c>
      <c r="J235" s="92">
        <v>2000</v>
      </c>
      <c r="K235" s="40">
        <f>J235/G235*100</f>
        <v>44.44444444444444</v>
      </c>
      <c r="L235" s="41">
        <v>0</v>
      </c>
      <c r="M235" s="40">
        <f>L235/J235*100</f>
        <v>0</v>
      </c>
    </row>
    <row r="236" spans="1:13" ht="12.75">
      <c r="A236" s="20"/>
      <c r="B236" s="20"/>
      <c r="C236" s="100"/>
      <c r="D236" s="171">
        <v>31</v>
      </c>
      <c r="E236" s="100">
        <v>3233</v>
      </c>
      <c r="F236" s="91" t="s">
        <v>219</v>
      </c>
      <c r="G236" s="92">
        <v>10000</v>
      </c>
      <c r="H236" s="92">
        <v>1150</v>
      </c>
      <c r="I236" s="92">
        <f>SUM(J236-G236)</f>
        <v>-3000</v>
      </c>
      <c r="J236" s="92">
        <v>7000</v>
      </c>
      <c r="K236" s="40">
        <f>J236/G236*100</f>
        <v>70</v>
      </c>
      <c r="L236" s="41">
        <v>6931.25</v>
      </c>
      <c r="M236" s="40">
        <f>L236/J236*100</f>
        <v>99.01785714285715</v>
      </c>
    </row>
    <row r="237" spans="1:13" ht="12.75">
      <c r="A237" s="20"/>
      <c r="B237" s="20"/>
      <c r="C237" s="100"/>
      <c r="D237" s="171">
        <v>32</v>
      </c>
      <c r="E237" s="100">
        <v>3233</v>
      </c>
      <c r="F237" s="91" t="s">
        <v>220</v>
      </c>
      <c r="G237" s="92">
        <v>8000</v>
      </c>
      <c r="H237" s="92">
        <v>6770</v>
      </c>
      <c r="I237" s="92">
        <f>SUM(J237-G237)</f>
        <v>-1000</v>
      </c>
      <c r="J237" s="92">
        <v>7000</v>
      </c>
      <c r="K237" s="40">
        <f>J237/G237*100</f>
        <v>87.5</v>
      </c>
      <c r="L237" s="41">
        <v>9450</v>
      </c>
      <c r="M237" s="40">
        <f>L237/J237*100</f>
        <v>135</v>
      </c>
    </row>
    <row r="238" spans="1:13" ht="12.75">
      <c r="A238" s="20"/>
      <c r="B238" s="20"/>
      <c r="C238" s="100"/>
      <c r="D238" s="171">
        <v>33</v>
      </c>
      <c r="E238" s="100">
        <v>3233</v>
      </c>
      <c r="F238" s="91" t="s">
        <v>221</v>
      </c>
      <c r="G238" s="92">
        <v>20000</v>
      </c>
      <c r="H238" s="92">
        <v>6541.28</v>
      </c>
      <c r="I238" s="92">
        <f>SUM(J238-G238)</f>
        <v>-8000</v>
      </c>
      <c r="J238" s="92">
        <v>12000</v>
      </c>
      <c r="K238" s="40">
        <f>J238/G238*100</f>
        <v>60</v>
      </c>
      <c r="L238" s="41">
        <v>13082.56</v>
      </c>
      <c r="M238" s="40">
        <f>L238/J238*100</f>
        <v>109.02133333333333</v>
      </c>
    </row>
    <row r="239" spans="1:13" ht="12.75">
      <c r="A239" s="20"/>
      <c r="B239" s="20"/>
      <c r="C239" s="100"/>
      <c r="D239" s="171">
        <v>34</v>
      </c>
      <c r="E239" s="100">
        <v>3237</v>
      </c>
      <c r="F239" s="91" t="s">
        <v>222</v>
      </c>
      <c r="G239" s="92">
        <v>20000</v>
      </c>
      <c r="H239" s="92">
        <v>5372.8</v>
      </c>
      <c r="I239" s="92">
        <f>SUM(J239-G239)</f>
        <v>-10000</v>
      </c>
      <c r="J239" s="92">
        <v>10000</v>
      </c>
      <c r="K239" s="40">
        <f>J239/G239*100</f>
        <v>50</v>
      </c>
      <c r="L239" s="41">
        <v>5372.8</v>
      </c>
      <c r="M239" s="40">
        <f>L239/J239*100</f>
        <v>53.727999999999994</v>
      </c>
    </row>
    <row r="240" spans="1:13" ht="12.75">
      <c r="A240" s="20"/>
      <c r="B240" s="20"/>
      <c r="C240" s="100"/>
      <c r="D240" s="171">
        <v>35</v>
      </c>
      <c r="E240" s="100">
        <v>3237</v>
      </c>
      <c r="F240" s="91" t="s">
        <v>223</v>
      </c>
      <c r="G240" s="92">
        <v>40000</v>
      </c>
      <c r="H240" s="92">
        <v>51591.56</v>
      </c>
      <c r="I240" s="92">
        <f>SUM(J240-G240)</f>
        <v>35000</v>
      </c>
      <c r="J240" s="92">
        <v>75000</v>
      </c>
      <c r="K240" s="40">
        <f>J240/G240*100</f>
        <v>187.5</v>
      </c>
      <c r="L240" s="41">
        <v>82504.06</v>
      </c>
      <c r="M240" s="40">
        <f>L240/J240*100</f>
        <v>110.00541333333334</v>
      </c>
    </row>
    <row r="241" spans="1:13" ht="12.75">
      <c r="A241" s="20"/>
      <c r="B241" s="20"/>
      <c r="C241" s="100"/>
      <c r="D241" s="171">
        <v>36</v>
      </c>
      <c r="E241" s="100">
        <v>3237</v>
      </c>
      <c r="F241" s="91" t="s">
        <v>224</v>
      </c>
      <c r="G241" s="92">
        <v>15000</v>
      </c>
      <c r="H241" s="92">
        <v>18750</v>
      </c>
      <c r="I241" s="92">
        <f>SUM(J241-G241)</f>
        <v>10000</v>
      </c>
      <c r="J241" s="92">
        <v>25000</v>
      </c>
      <c r="K241" s="40">
        <f>J241/G241*100</f>
        <v>166.66666666666669</v>
      </c>
      <c r="L241" s="41">
        <v>41437.5</v>
      </c>
      <c r="M241" s="40">
        <f>L241/J241*100</f>
        <v>165.75</v>
      </c>
    </row>
    <row r="242" spans="1:13" ht="12.75">
      <c r="A242" s="20"/>
      <c r="B242" s="20"/>
      <c r="C242" s="100"/>
      <c r="D242" s="171">
        <v>37</v>
      </c>
      <c r="E242" s="100">
        <v>3237</v>
      </c>
      <c r="F242" s="91" t="s">
        <v>225</v>
      </c>
      <c r="G242" s="92">
        <v>30000</v>
      </c>
      <c r="H242" s="92">
        <v>7500</v>
      </c>
      <c r="I242" s="92">
        <f>SUM(J242-G242)</f>
        <v>-20000</v>
      </c>
      <c r="J242" s="92">
        <v>10000</v>
      </c>
      <c r="K242" s="40">
        <f>J242/G242*100</f>
        <v>33.33333333333333</v>
      </c>
      <c r="L242" s="41">
        <v>15000</v>
      </c>
      <c r="M242" s="40">
        <f>L242/J242*100</f>
        <v>150</v>
      </c>
    </row>
    <row r="243" spans="1:13" ht="12.75">
      <c r="A243" s="20"/>
      <c r="B243" s="20"/>
      <c r="C243" s="100"/>
      <c r="D243" s="171">
        <v>38</v>
      </c>
      <c r="E243" s="100">
        <v>3238</v>
      </c>
      <c r="F243" s="91" t="s">
        <v>226</v>
      </c>
      <c r="G243" s="92">
        <v>5000</v>
      </c>
      <c r="H243" s="92">
        <v>7470</v>
      </c>
      <c r="I243" s="92">
        <f>SUM(J243-G243)</f>
        <v>10620</v>
      </c>
      <c r="J243" s="92">
        <v>15620</v>
      </c>
      <c r="K243" s="40">
        <f>J243/G243*100</f>
        <v>312.40000000000003</v>
      </c>
      <c r="L243" s="41">
        <v>17940</v>
      </c>
      <c r="M243" s="40">
        <f>L243/J243*100</f>
        <v>114.8527528809219</v>
      </c>
    </row>
    <row r="244" spans="1:13" ht="12.75">
      <c r="A244" s="20"/>
      <c r="B244" s="20"/>
      <c r="C244" s="100"/>
      <c r="D244" s="171">
        <v>39</v>
      </c>
      <c r="E244" s="100">
        <v>3238</v>
      </c>
      <c r="F244" s="91" t="s">
        <v>227</v>
      </c>
      <c r="G244" s="92">
        <v>4000</v>
      </c>
      <c r="H244" s="92">
        <v>3000</v>
      </c>
      <c r="I244" s="92">
        <f>SUM(J244-G244)</f>
        <v>2000</v>
      </c>
      <c r="J244" s="92">
        <v>6000</v>
      </c>
      <c r="K244" s="40">
        <f>J244/G244*100</f>
        <v>150</v>
      </c>
      <c r="L244" s="41">
        <v>5650</v>
      </c>
      <c r="M244" s="40">
        <f>L244/J244*100</f>
        <v>94.16666666666667</v>
      </c>
    </row>
    <row r="245" spans="1:13" ht="12.75">
      <c r="A245" s="20"/>
      <c r="B245" s="20"/>
      <c r="C245" s="100"/>
      <c r="D245" s="171">
        <v>40</v>
      </c>
      <c r="E245" s="100">
        <v>3239</v>
      </c>
      <c r="F245" s="91" t="s">
        <v>228</v>
      </c>
      <c r="G245" s="92">
        <v>1500</v>
      </c>
      <c r="H245" s="92">
        <v>8750</v>
      </c>
      <c r="I245" s="92">
        <f>SUM(J245-G245)</f>
        <v>7250</v>
      </c>
      <c r="J245" s="92">
        <v>8750</v>
      </c>
      <c r="K245" s="40">
        <f>J245/G245*100</f>
        <v>583.3333333333333</v>
      </c>
      <c r="L245" s="41">
        <v>8750</v>
      </c>
      <c r="M245" s="40">
        <f>L245/J245*100</f>
        <v>100</v>
      </c>
    </row>
    <row r="246" spans="1:13" ht="12.75">
      <c r="A246" s="20"/>
      <c r="B246" s="20"/>
      <c r="C246" s="100"/>
      <c r="D246" s="171">
        <v>16</v>
      </c>
      <c r="E246" s="100">
        <v>3236</v>
      </c>
      <c r="F246" s="91" t="s">
        <v>229</v>
      </c>
      <c r="G246" s="92">
        <v>0</v>
      </c>
      <c r="H246" s="92">
        <v>7020</v>
      </c>
      <c r="I246" s="92">
        <f>SUM(J246-G246)</f>
        <v>7100</v>
      </c>
      <c r="J246" s="92">
        <v>7100</v>
      </c>
      <c r="K246" s="40">
        <v>0</v>
      </c>
      <c r="L246" s="41">
        <v>7020</v>
      </c>
      <c r="M246" s="40">
        <f>L246/J246*100</f>
        <v>98.87323943661971</v>
      </c>
    </row>
    <row r="247" spans="1:13" ht="12.75">
      <c r="A247" s="20"/>
      <c r="B247" s="20"/>
      <c r="C247" s="100"/>
      <c r="D247" s="171">
        <v>41</v>
      </c>
      <c r="E247" s="100">
        <v>3239</v>
      </c>
      <c r="F247" s="91" t="s">
        <v>230</v>
      </c>
      <c r="G247" s="92">
        <v>1500</v>
      </c>
      <c r="H247" s="92">
        <v>190.85</v>
      </c>
      <c r="I247" s="92">
        <f>SUM(J247-G247)</f>
        <v>-1100</v>
      </c>
      <c r="J247" s="92">
        <v>400</v>
      </c>
      <c r="K247" s="40">
        <f>J247/G247*100</f>
        <v>26.666666666666668</v>
      </c>
      <c r="L247" s="41">
        <v>701.74</v>
      </c>
      <c r="M247" s="40">
        <f>L247/J247*100</f>
        <v>175.435</v>
      </c>
    </row>
    <row r="248" spans="1:13" ht="12.75">
      <c r="A248" s="20"/>
      <c r="B248" s="20"/>
      <c r="C248" s="100"/>
      <c r="D248" s="171">
        <v>42</v>
      </c>
      <c r="E248" s="100">
        <v>3239</v>
      </c>
      <c r="F248" s="91" t="s">
        <v>231</v>
      </c>
      <c r="G248" s="92">
        <v>8000</v>
      </c>
      <c r="H248" s="92">
        <v>2138.05</v>
      </c>
      <c r="I248" s="92">
        <f>SUM(J248-G248)</f>
        <v>-3000</v>
      </c>
      <c r="J248" s="92">
        <v>5000</v>
      </c>
      <c r="K248" s="40">
        <f>J248/G248*100</f>
        <v>62.5</v>
      </c>
      <c r="L248" s="41">
        <v>5168.46</v>
      </c>
      <c r="M248" s="40">
        <f>L248/J248*100</f>
        <v>103.3692</v>
      </c>
    </row>
    <row r="249" spans="1:13" ht="12.75">
      <c r="A249" s="20"/>
      <c r="B249" s="20"/>
      <c r="C249" s="100"/>
      <c r="D249" s="171">
        <v>43</v>
      </c>
      <c r="E249" s="100">
        <v>3239</v>
      </c>
      <c r="F249" s="91" t="s">
        <v>232</v>
      </c>
      <c r="G249" s="92">
        <v>45000</v>
      </c>
      <c r="H249" s="92">
        <v>23656.22</v>
      </c>
      <c r="I249" s="92">
        <f>SUM(J249-G249)</f>
        <v>0</v>
      </c>
      <c r="J249" s="92">
        <v>45000</v>
      </c>
      <c r="K249" s="40">
        <f>J249/G249*100</f>
        <v>100</v>
      </c>
      <c r="L249" s="41">
        <v>45220.69</v>
      </c>
      <c r="M249" s="40">
        <f>L249/J249*100</f>
        <v>100.49042222222222</v>
      </c>
    </row>
    <row r="250" spans="1:13" ht="12.75">
      <c r="A250" s="20"/>
      <c r="B250" s="20"/>
      <c r="C250" s="100"/>
      <c r="D250" s="171">
        <v>44</v>
      </c>
      <c r="E250" s="100">
        <v>3239</v>
      </c>
      <c r="F250" s="91" t="s">
        <v>233</v>
      </c>
      <c r="G250" s="92">
        <v>20000</v>
      </c>
      <c r="H250" s="92">
        <v>2467.69</v>
      </c>
      <c r="I250" s="92">
        <f>SUM(J250-G250)</f>
        <v>-13000</v>
      </c>
      <c r="J250" s="92">
        <v>7000</v>
      </c>
      <c r="K250" s="40">
        <f>J250/G250*100</f>
        <v>35</v>
      </c>
      <c r="L250" s="41">
        <v>7085.75</v>
      </c>
      <c r="M250" s="40">
        <f>L250/J250*100</f>
        <v>101.22500000000001</v>
      </c>
    </row>
    <row r="251" spans="1:12" ht="13.5">
      <c r="A251" s="155" t="s">
        <v>197</v>
      </c>
      <c r="B251" s="155"/>
      <c r="C251" s="155"/>
      <c r="D251" s="155"/>
      <c r="E251" s="155"/>
      <c r="F251" s="199"/>
      <c r="G251" s="199"/>
      <c r="H251" s="200"/>
      <c r="I251" s="200"/>
      <c r="J251" s="151"/>
      <c r="L251" s="198"/>
    </row>
    <row r="252" spans="1:13" ht="12.75">
      <c r="A252" s="20" t="s">
        <v>234</v>
      </c>
      <c r="B252" s="20"/>
      <c r="C252" s="88"/>
      <c r="D252" s="88"/>
      <c r="E252" s="88">
        <v>324</v>
      </c>
      <c r="F252" s="86" t="s">
        <v>235</v>
      </c>
      <c r="G252" s="87">
        <f>SUM(G253)</f>
        <v>8000</v>
      </c>
      <c r="H252" s="87">
        <f>SUM(H253)</f>
        <v>4464</v>
      </c>
      <c r="I252" s="87">
        <f>SUM(I253)</f>
        <v>-2720</v>
      </c>
      <c r="J252" s="87">
        <f>SUM(J253)</f>
        <v>5280</v>
      </c>
      <c r="K252" s="40">
        <f>J252/G252*100</f>
        <v>66</v>
      </c>
      <c r="L252" s="87">
        <f>SUM(L253)</f>
        <v>5278.42</v>
      </c>
      <c r="M252" s="40">
        <f>L252/J252*100</f>
        <v>99.97007575757576</v>
      </c>
    </row>
    <row r="253" spans="1:13" ht="12.75">
      <c r="A253" s="20"/>
      <c r="B253" s="20"/>
      <c r="C253" s="100"/>
      <c r="D253" s="171">
        <v>45</v>
      </c>
      <c r="E253" s="100">
        <v>3241</v>
      </c>
      <c r="F253" s="91" t="s">
        <v>236</v>
      </c>
      <c r="G253" s="92">
        <v>8000</v>
      </c>
      <c r="H253" s="92">
        <v>4464</v>
      </c>
      <c r="I253" s="92">
        <f>SUM(J253-G253)</f>
        <v>-2720</v>
      </c>
      <c r="J253" s="92">
        <v>5280</v>
      </c>
      <c r="K253" s="40">
        <f>J253/G253*100</f>
        <v>66</v>
      </c>
      <c r="L253" s="41">
        <v>5278.42</v>
      </c>
      <c r="M253" s="40">
        <f>L253/J253*100</f>
        <v>99.97007575757576</v>
      </c>
    </row>
    <row r="254" spans="1:13" ht="12.75">
      <c r="A254" s="20"/>
      <c r="B254" s="20"/>
      <c r="C254" s="88"/>
      <c r="D254" s="116"/>
      <c r="E254" s="88">
        <v>329</v>
      </c>
      <c r="F254" s="86" t="s">
        <v>176</v>
      </c>
      <c r="G254" s="87">
        <f>SUM(G255:G261)</f>
        <v>24000</v>
      </c>
      <c r="H254" s="87">
        <f>SUM(H255:H261)</f>
        <v>11500.01</v>
      </c>
      <c r="I254" s="87">
        <f>SUM(I255:I261)</f>
        <v>-2680</v>
      </c>
      <c r="J254" s="87">
        <f>SUM(J255:J261)</f>
        <v>21320</v>
      </c>
      <c r="K254" s="40">
        <f>J254/G254*100</f>
        <v>88.83333333333333</v>
      </c>
      <c r="L254" s="87">
        <f>SUM(L255:L261)</f>
        <v>21101.22</v>
      </c>
      <c r="M254" s="40">
        <f>L254/J254*100</f>
        <v>98.97382739212009</v>
      </c>
    </row>
    <row r="255" spans="1:13" ht="12.75">
      <c r="A255" s="20"/>
      <c r="B255" s="20"/>
      <c r="C255" s="100"/>
      <c r="D255" s="171">
        <v>46</v>
      </c>
      <c r="E255" s="100">
        <v>3292</v>
      </c>
      <c r="F255" s="91" t="s">
        <v>237</v>
      </c>
      <c r="G255" s="92">
        <v>1500</v>
      </c>
      <c r="H255" s="92">
        <v>5706.08</v>
      </c>
      <c r="I255" s="92">
        <f>SUM(J255-G255)</f>
        <v>4210</v>
      </c>
      <c r="J255" s="92">
        <v>5710</v>
      </c>
      <c r="K255" s="40">
        <f>J255/G255*100</f>
        <v>380.6666666666667</v>
      </c>
      <c r="L255" s="41">
        <v>6800.48</v>
      </c>
      <c r="M255" s="40">
        <f>L255/J255*100</f>
        <v>119.09772329246935</v>
      </c>
    </row>
    <row r="256" spans="1:13" ht="12.75">
      <c r="A256" s="20"/>
      <c r="B256" s="20"/>
      <c r="C256" s="100"/>
      <c r="D256" s="171">
        <v>47</v>
      </c>
      <c r="E256" s="100">
        <v>3293</v>
      </c>
      <c r="F256" s="91" t="s">
        <v>238</v>
      </c>
      <c r="G256" s="92">
        <v>10000</v>
      </c>
      <c r="H256" s="92">
        <v>2873.93</v>
      </c>
      <c r="I256" s="92">
        <f>SUM(J256-G256)</f>
        <v>-4000</v>
      </c>
      <c r="J256" s="92">
        <v>6000</v>
      </c>
      <c r="K256" s="40">
        <f>J256/G256*100</f>
        <v>60</v>
      </c>
      <c r="L256" s="41">
        <v>4521.83</v>
      </c>
      <c r="M256" s="40">
        <f>L256/J256*100</f>
        <v>75.36383333333333</v>
      </c>
    </row>
    <row r="257" spans="1:13" ht="12.75">
      <c r="A257" s="20"/>
      <c r="B257" s="20"/>
      <c r="C257" s="100"/>
      <c r="D257" s="171">
        <v>48</v>
      </c>
      <c r="E257" s="100">
        <v>3294</v>
      </c>
      <c r="F257" s="91" t="s">
        <v>239</v>
      </c>
      <c r="G257" s="92">
        <v>2000</v>
      </c>
      <c r="H257" s="92">
        <v>500</v>
      </c>
      <c r="I257" s="92">
        <f>SUM(J257-G257)</f>
        <v>2610</v>
      </c>
      <c r="J257" s="92">
        <v>4610</v>
      </c>
      <c r="K257" s="40">
        <f>J257/G257*100</f>
        <v>230.50000000000003</v>
      </c>
      <c r="L257" s="41">
        <v>4605.41</v>
      </c>
      <c r="M257" s="40">
        <f>L257/J257*100</f>
        <v>99.90043383947939</v>
      </c>
    </row>
    <row r="258" spans="1:13" ht="12.75">
      <c r="A258" s="20"/>
      <c r="B258" s="20"/>
      <c r="C258" s="100"/>
      <c r="D258" s="171">
        <v>49</v>
      </c>
      <c r="E258" s="100">
        <v>3295</v>
      </c>
      <c r="F258" s="91" t="s">
        <v>240</v>
      </c>
      <c r="G258" s="92">
        <v>2000</v>
      </c>
      <c r="H258" s="92">
        <v>95</v>
      </c>
      <c r="I258" s="92">
        <f>SUM(J258-G258)</f>
        <v>-500</v>
      </c>
      <c r="J258" s="92">
        <v>1500</v>
      </c>
      <c r="K258" s="40">
        <f>J258/G258*100</f>
        <v>75</v>
      </c>
      <c r="L258" s="41">
        <v>2648.5</v>
      </c>
      <c r="M258" s="40">
        <f>L258/J258*100</f>
        <v>176.56666666666666</v>
      </c>
    </row>
    <row r="259" spans="1:13" ht="12.75">
      <c r="A259" s="20"/>
      <c r="B259" s="20"/>
      <c r="C259" s="100"/>
      <c r="D259" s="171">
        <v>50</v>
      </c>
      <c r="E259" s="100">
        <v>3299</v>
      </c>
      <c r="F259" s="91" t="s">
        <v>241</v>
      </c>
      <c r="G259" s="92">
        <v>1000</v>
      </c>
      <c r="H259" s="92">
        <v>0</v>
      </c>
      <c r="I259" s="92">
        <f>SUM(J259-G259)</f>
        <v>-500</v>
      </c>
      <c r="J259" s="92">
        <v>500</v>
      </c>
      <c r="K259" s="40">
        <f>J259/G259*100</f>
        <v>50</v>
      </c>
      <c r="L259" s="41">
        <v>0</v>
      </c>
      <c r="M259" s="40">
        <f>L259/J259*100</f>
        <v>0</v>
      </c>
    </row>
    <row r="260" spans="1:13" ht="12.75">
      <c r="A260" s="20"/>
      <c r="B260" s="20"/>
      <c r="C260" s="100"/>
      <c r="D260" s="171">
        <v>51</v>
      </c>
      <c r="E260" s="100">
        <v>3299</v>
      </c>
      <c r="F260" s="91" t="s">
        <v>242</v>
      </c>
      <c r="G260" s="92">
        <v>3500</v>
      </c>
      <c r="H260" s="92">
        <v>1950</v>
      </c>
      <c r="I260" s="92">
        <f>SUM(J260-G260)</f>
        <v>-1500</v>
      </c>
      <c r="J260" s="92">
        <v>2000</v>
      </c>
      <c r="K260" s="40">
        <f>J260/G260*100</f>
        <v>57.14285714285714</v>
      </c>
      <c r="L260" s="41">
        <v>1950</v>
      </c>
      <c r="M260" s="40">
        <f>L260/J260*100</f>
        <v>97.5</v>
      </c>
    </row>
    <row r="261" spans="1:13" ht="12.75">
      <c r="A261" s="20"/>
      <c r="B261" s="20"/>
      <c r="C261" s="100"/>
      <c r="D261" s="171">
        <v>52</v>
      </c>
      <c r="E261" s="100">
        <v>3299</v>
      </c>
      <c r="F261" s="91" t="s">
        <v>120</v>
      </c>
      <c r="G261" s="92">
        <v>4000</v>
      </c>
      <c r="H261" s="92">
        <v>375</v>
      </c>
      <c r="I261" s="92">
        <f>SUM(J261-G261)</f>
        <v>-3000</v>
      </c>
      <c r="J261" s="92">
        <v>1000</v>
      </c>
      <c r="K261" s="40">
        <f>J261/G261*100</f>
        <v>25</v>
      </c>
      <c r="L261" s="41">
        <v>575</v>
      </c>
      <c r="M261" s="40">
        <f>L261/J261*100</f>
        <v>57.49999999999999</v>
      </c>
    </row>
    <row r="262" spans="1:13" ht="12.75">
      <c r="A262" s="20"/>
      <c r="B262" s="88">
        <v>34</v>
      </c>
      <c r="C262" s="88"/>
      <c r="D262" s="116"/>
      <c r="E262" s="88">
        <v>343</v>
      </c>
      <c r="F262" s="86" t="s">
        <v>123</v>
      </c>
      <c r="G262" s="87">
        <f>SUM(G263:G265)</f>
        <v>9500</v>
      </c>
      <c r="H262" s="87">
        <f>SUM(H263:H265)</f>
        <v>4432.03</v>
      </c>
      <c r="I262" s="87">
        <f>SUM(I263:I265)</f>
        <v>-500</v>
      </c>
      <c r="J262" s="87">
        <f>SUM(J263:J265)</f>
        <v>9000</v>
      </c>
      <c r="K262" s="40">
        <f>J262/G262*100</f>
        <v>94.73684210526315</v>
      </c>
      <c r="L262" s="87">
        <f>SUM(L263:L265)</f>
        <v>9432.48</v>
      </c>
      <c r="M262" s="40">
        <f>L262/J262*100</f>
        <v>104.80533333333332</v>
      </c>
    </row>
    <row r="263" spans="1:13" ht="12.75">
      <c r="A263" s="20"/>
      <c r="B263" s="20"/>
      <c r="C263" s="100"/>
      <c r="D263" s="171">
        <v>53</v>
      </c>
      <c r="E263" s="100">
        <v>3431</v>
      </c>
      <c r="F263" s="91" t="s">
        <v>243</v>
      </c>
      <c r="G263" s="92">
        <v>6000</v>
      </c>
      <c r="H263" s="92">
        <v>2665.95</v>
      </c>
      <c r="I263" s="92">
        <f>SUM(J263-G263)</f>
        <v>0</v>
      </c>
      <c r="J263" s="92">
        <v>6000</v>
      </c>
      <c r="K263" s="40">
        <f>J263/G263*100</f>
        <v>100</v>
      </c>
      <c r="L263" s="41">
        <v>7070.05</v>
      </c>
      <c r="M263" s="40">
        <f>L263/J263*100</f>
        <v>117.83416666666666</v>
      </c>
    </row>
    <row r="264" spans="1:13" ht="12.75">
      <c r="A264" s="20"/>
      <c r="B264" s="20"/>
      <c r="C264" s="100"/>
      <c r="D264" s="171">
        <v>54</v>
      </c>
      <c r="E264" s="100">
        <v>3431</v>
      </c>
      <c r="F264" s="91" t="s">
        <v>244</v>
      </c>
      <c r="G264" s="92">
        <v>3000</v>
      </c>
      <c r="H264" s="92">
        <v>1766.08</v>
      </c>
      <c r="I264" s="92">
        <f>SUM(J264-G264)</f>
        <v>-500</v>
      </c>
      <c r="J264" s="92">
        <v>2500</v>
      </c>
      <c r="K264" s="40">
        <f>J264/G264*100</f>
        <v>83.33333333333334</v>
      </c>
      <c r="L264" s="41">
        <v>2286.04</v>
      </c>
      <c r="M264" s="40">
        <f>L264/J264*100</f>
        <v>91.4416</v>
      </c>
    </row>
    <row r="265" spans="1:13" ht="12.75">
      <c r="A265" s="20"/>
      <c r="B265" s="20"/>
      <c r="C265" s="100"/>
      <c r="D265" s="171">
        <v>55</v>
      </c>
      <c r="E265" s="100">
        <v>3434</v>
      </c>
      <c r="F265" s="91" t="s">
        <v>245</v>
      </c>
      <c r="G265" s="92">
        <v>500</v>
      </c>
      <c r="H265" s="92">
        <v>0</v>
      </c>
      <c r="I265" s="92">
        <f>SUM(J265-G265)</f>
        <v>0</v>
      </c>
      <c r="J265" s="92">
        <v>500</v>
      </c>
      <c r="K265" s="40">
        <f>J265/G265*100</f>
        <v>100</v>
      </c>
      <c r="L265" s="41">
        <v>76.39</v>
      </c>
      <c r="M265" s="40">
        <f>L265/J265*100</f>
        <v>15.278</v>
      </c>
    </row>
    <row r="266" spans="1:13" ht="12.75">
      <c r="A266" s="20"/>
      <c r="B266" s="88">
        <v>36</v>
      </c>
      <c r="C266" s="88"/>
      <c r="D266" s="116"/>
      <c r="E266" s="88"/>
      <c r="F266" s="86" t="s">
        <v>126</v>
      </c>
      <c r="G266" s="87">
        <f>SUM(G267)</f>
        <v>6000</v>
      </c>
      <c r="H266" s="87">
        <f>SUM(H267)</f>
        <v>0</v>
      </c>
      <c r="I266" s="87">
        <f>SUM(I267)</f>
        <v>11350</v>
      </c>
      <c r="J266" s="87">
        <f>SUM(J267)</f>
        <v>17350</v>
      </c>
      <c r="K266" s="40">
        <f>J266/G266*100</f>
        <v>289.1666666666667</v>
      </c>
      <c r="L266" s="93">
        <f>SUM(L267)</f>
        <v>11348.2</v>
      </c>
      <c r="M266" s="40">
        <f>L266/J266*100</f>
        <v>65.40749279538906</v>
      </c>
    </row>
    <row r="267" spans="1:13" ht="12.75">
      <c r="A267" s="20"/>
      <c r="B267" s="88"/>
      <c r="C267" s="88"/>
      <c r="D267" s="116"/>
      <c r="E267" s="88">
        <v>363</v>
      </c>
      <c r="F267" s="86" t="s">
        <v>246</v>
      </c>
      <c r="G267" s="87">
        <f>SUM(G268:G270)</f>
        <v>6000</v>
      </c>
      <c r="H267" s="87">
        <f>SUM(H268:H270)</f>
        <v>0</v>
      </c>
      <c r="I267" s="87">
        <f>SUM(I268:I270)</f>
        <v>11350</v>
      </c>
      <c r="J267" s="87">
        <f>SUM(J268:J270)</f>
        <v>17350</v>
      </c>
      <c r="K267" s="40">
        <f>J267/G267*100</f>
        <v>289.1666666666667</v>
      </c>
      <c r="L267" s="87">
        <f>SUM(L268:L270)</f>
        <v>11348.2</v>
      </c>
      <c r="M267" s="40">
        <f>L267/J267*100</f>
        <v>65.40749279538906</v>
      </c>
    </row>
    <row r="268" spans="1:13" ht="12.75">
      <c r="A268" s="20"/>
      <c r="B268" s="20"/>
      <c r="C268" s="100"/>
      <c r="D268" s="171">
        <v>56</v>
      </c>
      <c r="E268" s="100">
        <v>3631</v>
      </c>
      <c r="F268" s="91" t="s">
        <v>247</v>
      </c>
      <c r="G268" s="92">
        <v>5000</v>
      </c>
      <c r="H268" s="92">
        <v>0</v>
      </c>
      <c r="I268" s="92">
        <f>SUM(J268-G268)</f>
        <v>0</v>
      </c>
      <c r="J268" s="92">
        <v>5000</v>
      </c>
      <c r="K268" s="40">
        <f>J268/G268*100</f>
        <v>100</v>
      </c>
      <c r="L268" s="41">
        <v>0</v>
      </c>
      <c r="M268" s="40">
        <f>L268/J268*100</f>
        <v>0</v>
      </c>
    </row>
    <row r="269" spans="1:13" ht="12.75">
      <c r="A269" s="20"/>
      <c r="B269" s="20"/>
      <c r="C269" s="100"/>
      <c r="D269" s="171">
        <v>217</v>
      </c>
      <c r="E269" s="100">
        <v>3631</v>
      </c>
      <c r="F269" s="91" t="s">
        <v>248</v>
      </c>
      <c r="G269" s="92">
        <v>0</v>
      </c>
      <c r="H269" s="92">
        <v>0</v>
      </c>
      <c r="I269" s="92">
        <f>SUM(J269-G269)</f>
        <v>11350</v>
      </c>
      <c r="J269" s="92">
        <v>11350</v>
      </c>
      <c r="K269" s="40">
        <v>0</v>
      </c>
      <c r="L269" s="41">
        <v>11348.2</v>
      </c>
      <c r="M269" s="40">
        <f>L269/J269*100</f>
        <v>99.98414096916301</v>
      </c>
    </row>
    <row r="270" spans="1:13" ht="12.75">
      <c r="A270" s="20"/>
      <c r="B270" s="20"/>
      <c r="C270" s="100"/>
      <c r="D270" s="171">
        <v>57</v>
      </c>
      <c r="E270" s="100">
        <v>3631</v>
      </c>
      <c r="F270" s="91" t="s">
        <v>249</v>
      </c>
      <c r="G270" s="92">
        <v>1000</v>
      </c>
      <c r="H270" s="92">
        <v>0</v>
      </c>
      <c r="I270" s="92">
        <f>SUM(J270-G270)</f>
        <v>0</v>
      </c>
      <c r="J270" s="92">
        <v>1000</v>
      </c>
      <c r="K270" s="40">
        <f>J270/G270*100</f>
        <v>100</v>
      </c>
      <c r="L270" s="41">
        <v>0</v>
      </c>
      <c r="M270" s="40">
        <f>L270/J270*100</f>
        <v>0</v>
      </c>
    </row>
    <row r="271" spans="1:13" ht="12.75">
      <c r="A271" s="20"/>
      <c r="B271" s="88">
        <v>38</v>
      </c>
      <c r="C271" s="98"/>
      <c r="D271" s="116"/>
      <c r="E271" s="98"/>
      <c r="F271" s="86" t="s">
        <v>250</v>
      </c>
      <c r="G271" s="87">
        <f>SUM(G272)</f>
        <v>15000</v>
      </c>
      <c r="H271" s="87">
        <f>SUM(H272)</f>
        <v>4423.42</v>
      </c>
      <c r="I271" s="87">
        <f>SUM(I272)</f>
        <v>-10480</v>
      </c>
      <c r="J271" s="87">
        <f>SUM(J272)</f>
        <v>4520</v>
      </c>
      <c r="K271" s="40">
        <f>J271/G271*100</f>
        <v>30.133333333333333</v>
      </c>
      <c r="L271" s="93">
        <f>SUM(L272)</f>
        <v>4423.42</v>
      </c>
      <c r="M271" s="40">
        <f>L271/J271*100</f>
        <v>97.86327433628318</v>
      </c>
    </row>
    <row r="272" spans="1:13" ht="12.75">
      <c r="A272" s="20"/>
      <c r="B272" s="96"/>
      <c r="C272" s="88"/>
      <c r="D272" s="116"/>
      <c r="E272" s="88">
        <v>381</v>
      </c>
      <c r="F272" s="86" t="s">
        <v>251</v>
      </c>
      <c r="G272" s="87">
        <f>SUM(G273)</f>
        <v>15000</v>
      </c>
      <c r="H272" s="87">
        <f>SUM(H273)</f>
        <v>4423.42</v>
      </c>
      <c r="I272" s="87">
        <f>SUM(I273)</f>
        <v>-10480</v>
      </c>
      <c r="J272" s="87">
        <f>SUM(J273)</f>
        <v>4520</v>
      </c>
      <c r="K272" s="40">
        <f>J272/G272*100</f>
        <v>30.133333333333333</v>
      </c>
      <c r="L272" s="93">
        <f>SUM(L273)</f>
        <v>4423.42</v>
      </c>
      <c r="M272" s="40">
        <f>L272/J272*100</f>
        <v>97.86327433628318</v>
      </c>
    </row>
    <row r="273" spans="1:13" ht="14.25" customHeight="1">
      <c r="A273" s="20"/>
      <c r="B273" s="20"/>
      <c r="C273" s="100"/>
      <c r="D273" s="171">
        <v>58</v>
      </c>
      <c r="E273" s="100">
        <v>3811</v>
      </c>
      <c r="F273" s="91" t="s">
        <v>252</v>
      </c>
      <c r="G273" s="92">
        <v>15000</v>
      </c>
      <c r="H273" s="92">
        <v>4423.42</v>
      </c>
      <c r="I273" s="92">
        <f>SUM(J273-G273)</f>
        <v>-10480</v>
      </c>
      <c r="J273" s="92">
        <v>4520</v>
      </c>
      <c r="K273" s="40">
        <f>J273/G273*100</f>
        <v>30.133333333333333</v>
      </c>
      <c r="L273" s="41">
        <v>4423.42</v>
      </c>
      <c r="M273" s="40">
        <f>L273/J273*100</f>
        <v>97.86327433628318</v>
      </c>
    </row>
    <row r="274" spans="1:13" ht="13.5" customHeight="1">
      <c r="A274" s="194" t="s">
        <v>253</v>
      </c>
      <c r="B274" s="194"/>
      <c r="C274" s="194"/>
      <c r="D274" s="194"/>
      <c r="E274" s="194"/>
      <c r="F274" s="194"/>
      <c r="G274" s="194"/>
      <c r="H274" s="194"/>
      <c r="I274" s="194"/>
      <c r="J274" s="195"/>
      <c r="K274" s="201"/>
      <c r="L274" s="202"/>
      <c r="M274" s="40"/>
    </row>
    <row r="275" spans="1:13" ht="12.75">
      <c r="A275" s="20">
        <v>4</v>
      </c>
      <c r="B275" s="20"/>
      <c r="C275" s="98"/>
      <c r="D275" s="116"/>
      <c r="E275" s="98"/>
      <c r="F275" s="129" t="s">
        <v>254</v>
      </c>
      <c r="G275" s="87">
        <f>SUM(G276)</f>
        <v>10000</v>
      </c>
      <c r="H275" s="87">
        <f>SUM(H276)</f>
        <v>16500</v>
      </c>
      <c r="I275" s="87">
        <f>SUM(I276)</f>
        <v>6500</v>
      </c>
      <c r="J275" s="87">
        <f>SUM(J276)</f>
        <v>16500</v>
      </c>
      <c r="K275" s="40">
        <f>J275/G275*100</f>
        <v>165</v>
      </c>
      <c r="L275" s="93">
        <f>SUM(L276)</f>
        <v>16500</v>
      </c>
      <c r="M275" s="40">
        <f>L275/J275*100</f>
        <v>100</v>
      </c>
    </row>
    <row r="276" spans="1:13" ht="12.75">
      <c r="A276" s="20"/>
      <c r="B276" s="88">
        <v>42</v>
      </c>
      <c r="C276" s="98"/>
      <c r="D276" s="116"/>
      <c r="E276" s="88">
        <v>426</v>
      </c>
      <c r="F276" s="129" t="s">
        <v>255</v>
      </c>
      <c r="G276" s="87">
        <f>SUM(G277)</f>
        <v>10000</v>
      </c>
      <c r="H276" s="87">
        <f>SUM(H277)</f>
        <v>16500</v>
      </c>
      <c r="I276" s="87">
        <f>SUM(I277)</f>
        <v>6500</v>
      </c>
      <c r="J276" s="87">
        <f>SUM(J277)</f>
        <v>16500</v>
      </c>
      <c r="K276" s="40">
        <f>J276/G276*100</f>
        <v>165</v>
      </c>
      <c r="L276" s="93">
        <f>SUM(L277)</f>
        <v>16500</v>
      </c>
      <c r="M276" s="40">
        <f>L276/J276*100</f>
        <v>100</v>
      </c>
    </row>
    <row r="277" spans="1:13" ht="12.75">
      <c r="A277" s="20"/>
      <c r="B277" s="96"/>
      <c r="C277" s="100"/>
      <c r="D277" s="171">
        <v>59</v>
      </c>
      <c r="E277" s="100">
        <v>4262</v>
      </c>
      <c r="F277" s="91" t="s">
        <v>256</v>
      </c>
      <c r="G277" s="92">
        <v>10000</v>
      </c>
      <c r="H277" s="92">
        <v>16500</v>
      </c>
      <c r="I277" s="92">
        <f>SUM(J277-G277)</f>
        <v>6500</v>
      </c>
      <c r="J277" s="92">
        <v>16500</v>
      </c>
      <c r="K277" s="40">
        <f>J277/G277*100</f>
        <v>165</v>
      </c>
      <c r="L277" s="41">
        <v>16500</v>
      </c>
      <c r="M277" s="40">
        <f>L277/J277*100</f>
        <v>100</v>
      </c>
    </row>
    <row r="278" spans="1:12" ht="12.75">
      <c r="A278" s="96"/>
      <c r="B278" s="96"/>
      <c r="C278" s="203"/>
      <c r="D278" s="204"/>
      <c r="E278" s="203"/>
      <c r="F278" s="205"/>
      <c r="G278" s="205"/>
      <c r="H278" s="174"/>
      <c r="I278" s="174"/>
      <c r="J278" s="39"/>
      <c r="L278" s="198"/>
    </row>
    <row r="279" spans="1:12" ht="13.5">
      <c r="A279" s="206" t="s">
        <v>257</v>
      </c>
      <c r="B279" s="207"/>
      <c r="C279" s="208"/>
      <c r="D279" s="208"/>
      <c r="E279" s="208"/>
      <c r="F279" s="209"/>
      <c r="G279" s="209"/>
      <c r="H279" s="210"/>
      <c r="I279" s="210"/>
      <c r="J279" s="210"/>
      <c r="L279" s="198"/>
    </row>
    <row r="280" spans="1:13" ht="13.5">
      <c r="A280" s="159" t="s">
        <v>258</v>
      </c>
      <c r="B280" s="159"/>
      <c r="C280" s="159"/>
      <c r="D280" s="159"/>
      <c r="E280" s="159"/>
      <c r="F280" s="160"/>
      <c r="G280" s="107">
        <f>G284+G295</f>
        <v>160500</v>
      </c>
      <c r="H280" s="107">
        <f>H284+H295</f>
        <v>99281.59</v>
      </c>
      <c r="I280" s="107">
        <f>SUM(J280-G280)</f>
        <v>-500</v>
      </c>
      <c r="J280" s="107">
        <f>J284+J295</f>
        <v>160000</v>
      </c>
      <c r="K280" s="108">
        <f>J280/G280*100</f>
        <v>99.68847352024922</v>
      </c>
      <c r="L280" s="107">
        <f>L284+L295</f>
        <v>159455.71</v>
      </c>
      <c r="M280" s="108">
        <f>L280/J280*100</f>
        <v>99.65981875</v>
      </c>
    </row>
    <row r="281" spans="1:10" ht="13.5">
      <c r="A281" s="158" t="s">
        <v>259</v>
      </c>
      <c r="B281" s="158"/>
      <c r="C281" s="158"/>
      <c r="D281" s="158"/>
      <c r="E281" s="158"/>
      <c r="F281" s="211"/>
      <c r="G281" s="211"/>
      <c r="J281" s="3"/>
    </row>
    <row r="282" spans="1:10" ht="13.5">
      <c r="A282" s="212" t="s">
        <v>260</v>
      </c>
      <c r="B282" s="212"/>
      <c r="C282" s="212"/>
      <c r="D282" s="212"/>
      <c r="E282" s="212"/>
      <c r="F282" s="212"/>
      <c r="G282" s="212"/>
      <c r="H282" s="212"/>
      <c r="I282" s="212"/>
      <c r="J282" s="212"/>
    </row>
    <row r="283" spans="1:13" ht="34.5">
      <c r="A283" s="213" t="s">
        <v>261</v>
      </c>
      <c r="B283" s="214"/>
      <c r="C283" s="214"/>
      <c r="D283" s="214"/>
      <c r="E283" s="214"/>
      <c r="F283" s="214"/>
      <c r="G283" s="109" t="s">
        <v>3</v>
      </c>
      <c r="H283" s="77" t="s">
        <v>4</v>
      </c>
      <c r="I283" s="78" t="s">
        <v>5</v>
      </c>
      <c r="J283" s="77" t="s">
        <v>6</v>
      </c>
      <c r="K283" s="79" t="s">
        <v>7</v>
      </c>
      <c r="L283" s="79" t="s">
        <v>8</v>
      </c>
      <c r="M283" s="79" t="s">
        <v>9</v>
      </c>
    </row>
    <row r="284" spans="1:13" ht="12.75">
      <c r="A284" s="85">
        <v>3</v>
      </c>
      <c r="B284" s="85"/>
      <c r="C284" s="110"/>
      <c r="D284" s="110"/>
      <c r="E284" s="110"/>
      <c r="F284" s="86" t="s">
        <v>173</v>
      </c>
      <c r="G284" s="87">
        <f>G285+G288</f>
        <v>112500</v>
      </c>
      <c r="H284" s="87">
        <f>H285+H288</f>
        <v>61806.59</v>
      </c>
      <c r="I284" s="87">
        <f>I285+I288</f>
        <v>-6500</v>
      </c>
      <c r="J284" s="87">
        <f>J285+J288</f>
        <v>106000</v>
      </c>
      <c r="K284" s="40">
        <f>J284/G284*100</f>
        <v>94.22222222222221</v>
      </c>
      <c r="L284" s="87">
        <f>L285+L288</f>
        <v>104162.61</v>
      </c>
      <c r="M284" s="40">
        <f>L284/J284*100</f>
        <v>98.26661320754717</v>
      </c>
    </row>
    <row r="285" spans="1:13" ht="12.75">
      <c r="A285" s="20" t="s">
        <v>174</v>
      </c>
      <c r="B285" s="88">
        <v>32</v>
      </c>
      <c r="C285" s="88"/>
      <c r="D285" s="88"/>
      <c r="E285" s="88">
        <v>322</v>
      </c>
      <c r="F285" s="86" t="s">
        <v>178</v>
      </c>
      <c r="G285" s="87">
        <f>SUM(G286:G287)</f>
        <v>11500</v>
      </c>
      <c r="H285" s="87">
        <f>SUM(H286:H287)</f>
        <v>1806.59</v>
      </c>
      <c r="I285" s="87">
        <f>SUM(I286:I287)</f>
        <v>-6500</v>
      </c>
      <c r="J285" s="87">
        <f>SUM(J286:J287)</f>
        <v>5000</v>
      </c>
      <c r="K285" s="40">
        <f>J285/G285*100</f>
        <v>43.47826086956522</v>
      </c>
      <c r="L285" s="93">
        <f>SUM(L286:L287)</f>
        <v>4162.61</v>
      </c>
      <c r="M285" s="40">
        <f>L285/J285*100</f>
        <v>83.2522</v>
      </c>
    </row>
    <row r="286" spans="1:13" ht="12.75">
      <c r="A286" s="20"/>
      <c r="B286" s="112"/>
      <c r="C286" s="112"/>
      <c r="D286" s="171">
        <v>60</v>
      </c>
      <c r="E286" s="90">
        <v>3223</v>
      </c>
      <c r="F286" s="91" t="s">
        <v>262</v>
      </c>
      <c r="G286" s="92">
        <v>1500</v>
      </c>
      <c r="H286" s="92">
        <v>1806.59</v>
      </c>
      <c r="I286" s="92">
        <f>SUM(J286-G286)</f>
        <v>3500</v>
      </c>
      <c r="J286" s="92">
        <v>5000</v>
      </c>
      <c r="K286" s="40">
        <f>J286/G286*100</f>
        <v>333.33333333333337</v>
      </c>
      <c r="L286" s="41">
        <v>4162.61</v>
      </c>
      <c r="M286" s="40">
        <f>L286/J286*100</f>
        <v>83.2522</v>
      </c>
    </row>
    <row r="287" spans="1:13" ht="13.5">
      <c r="A287" s="212"/>
      <c r="B287" s="212"/>
      <c r="C287" s="100"/>
      <c r="D287" s="171">
        <v>61</v>
      </c>
      <c r="E287" s="100">
        <v>3227</v>
      </c>
      <c r="F287" s="91" t="s">
        <v>263</v>
      </c>
      <c r="G287" s="92">
        <v>10000</v>
      </c>
      <c r="H287" s="92">
        <v>0</v>
      </c>
      <c r="I287" s="92">
        <f>SUM(J287-G287)</f>
        <v>-10000</v>
      </c>
      <c r="J287" s="92">
        <v>0</v>
      </c>
      <c r="K287" s="40">
        <f>J287/G287*100</f>
        <v>0</v>
      </c>
      <c r="L287" s="41">
        <v>0</v>
      </c>
      <c r="M287" s="40">
        <v>0</v>
      </c>
    </row>
    <row r="288" spans="1:13" ht="13.5">
      <c r="A288" s="212" t="s">
        <v>174</v>
      </c>
      <c r="B288" s="88">
        <v>38</v>
      </c>
      <c r="C288" s="98"/>
      <c r="D288" s="116"/>
      <c r="E288" s="88">
        <v>381</v>
      </c>
      <c r="F288" s="86" t="s">
        <v>250</v>
      </c>
      <c r="G288" s="87">
        <f>SUM(G289:G291)</f>
        <v>101000</v>
      </c>
      <c r="H288" s="87">
        <f>SUM(H289:H291)</f>
        <v>60000</v>
      </c>
      <c r="I288" s="87">
        <f>SUM(I289:I291)</f>
        <v>0</v>
      </c>
      <c r="J288" s="87">
        <f>SUM(J289:J291)</f>
        <v>101000</v>
      </c>
      <c r="K288" s="40">
        <f>J288/G288*100</f>
        <v>100</v>
      </c>
      <c r="L288" s="87">
        <f>SUM(L289:L291)</f>
        <v>100000</v>
      </c>
      <c r="M288" s="40">
        <f>L288/J288*100</f>
        <v>99.00990099009901</v>
      </c>
    </row>
    <row r="289" spans="1:13" ht="13.5">
      <c r="A289" s="212"/>
      <c r="B289" s="96"/>
      <c r="C289" s="100"/>
      <c r="D289" s="171">
        <v>62</v>
      </c>
      <c r="E289" s="100">
        <v>3811</v>
      </c>
      <c r="F289" s="91" t="s">
        <v>264</v>
      </c>
      <c r="G289" s="92">
        <v>70000</v>
      </c>
      <c r="H289" s="92">
        <v>60000</v>
      </c>
      <c r="I289" s="92">
        <f>SUM(J289-G289)</f>
        <v>30000</v>
      </c>
      <c r="J289" s="92">
        <v>100000</v>
      </c>
      <c r="K289" s="40">
        <f>J289/G289*100</f>
        <v>142.85714285714286</v>
      </c>
      <c r="L289" s="41">
        <v>100000</v>
      </c>
      <c r="M289" s="40">
        <f>L289/J289*100</f>
        <v>100</v>
      </c>
    </row>
    <row r="290" spans="1:13" ht="13.5">
      <c r="A290" s="212"/>
      <c r="B290" s="96"/>
      <c r="C290" s="100"/>
      <c r="D290" s="171">
        <v>63</v>
      </c>
      <c r="E290" s="100">
        <v>3811</v>
      </c>
      <c r="F290" s="91" t="s">
        <v>265</v>
      </c>
      <c r="G290" s="92">
        <v>30000</v>
      </c>
      <c r="H290" s="92">
        <v>0</v>
      </c>
      <c r="I290" s="92">
        <f>SUM(J290-G290)</f>
        <v>-30000</v>
      </c>
      <c r="J290" s="92">
        <v>0</v>
      </c>
      <c r="K290" s="40">
        <f>J290/G290*100</f>
        <v>0</v>
      </c>
      <c r="L290" s="41">
        <v>0</v>
      </c>
      <c r="M290" s="40">
        <v>0</v>
      </c>
    </row>
    <row r="291" spans="1:13" ht="13.5">
      <c r="A291" s="212"/>
      <c r="B291" s="96"/>
      <c r="C291" s="100"/>
      <c r="D291" s="171">
        <v>64</v>
      </c>
      <c r="E291" s="100">
        <v>3811</v>
      </c>
      <c r="F291" s="91" t="s">
        <v>266</v>
      </c>
      <c r="G291" s="92">
        <v>1000</v>
      </c>
      <c r="H291" s="92">
        <v>0</v>
      </c>
      <c r="I291" s="92">
        <f>SUM(J291-G291)</f>
        <v>0</v>
      </c>
      <c r="J291" s="92">
        <v>1000</v>
      </c>
      <c r="K291" s="40">
        <f>J291/G291*100</f>
        <v>100</v>
      </c>
      <c r="L291" s="41">
        <v>0</v>
      </c>
      <c r="M291" s="40">
        <f>L291/J291*100</f>
        <v>0</v>
      </c>
    </row>
    <row r="292" spans="1:10" ht="13.5">
      <c r="A292" s="215"/>
      <c r="B292" s="96"/>
      <c r="C292" s="203"/>
      <c r="D292" s="204"/>
      <c r="E292" s="203"/>
      <c r="F292" s="216"/>
      <c r="G292" s="216"/>
      <c r="H292" s="217"/>
      <c r="I292" s="217"/>
      <c r="J292" s="217"/>
    </row>
    <row r="293" spans="1:10" ht="13.5">
      <c r="A293" s="158" t="s">
        <v>267</v>
      </c>
      <c r="B293" s="158"/>
      <c r="C293" s="158"/>
      <c r="D293" s="158"/>
      <c r="E293" s="158"/>
      <c r="F293" s="211"/>
      <c r="G293" s="211"/>
      <c r="J293" s="3"/>
    </row>
    <row r="294" spans="1:13" ht="13.5">
      <c r="A294" s="213" t="s">
        <v>268</v>
      </c>
      <c r="B294" s="214"/>
      <c r="C294" s="214"/>
      <c r="D294" s="214"/>
      <c r="E294" s="214"/>
      <c r="F294" s="214"/>
      <c r="G294" s="214"/>
      <c r="H294" s="201"/>
      <c r="I294" s="201"/>
      <c r="J294" s="201"/>
      <c r="K294" s="201"/>
      <c r="L294" s="201"/>
      <c r="M294" s="201"/>
    </row>
    <row r="295" spans="1:13" ht="12.75">
      <c r="A295" s="85">
        <v>3</v>
      </c>
      <c r="B295" s="85"/>
      <c r="C295" s="110"/>
      <c r="D295" s="110"/>
      <c r="E295" s="110"/>
      <c r="F295" s="86" t="s">
        <v>173</v>
      </c>
      <c r="G295" s="87">
        <f>G296+G306</f>
        <v>48000</v>
      </c>
      <c r="H295" s="87">
        <f>H296+H306</f>
        <v>37475</v>
      </c>
      <c r="I295" s="87">
        <f>I296+I306</f>
        <v>6000</v>
      </c>
      <c r="J295" s="87">
        <f>J296+J306</f>
        <v>54000</v>
      </c>
      <c r="K295" s="40">
        <f>J295/G295*100</f>
        <v>112.5</v>
      </c>
      <c r="L295" s="87">
        <f>L296+L306</f>
        <v>55293.1</v>
      </c>
      <c r="M295" s="40">
        <f>L295/J295*100</f>
        <v>102.39462962962962</v>
      </c>
    </row>
    <row r="296" spans="1:13" ht="12.75">
      <c r="A296" s="20" t="s">
        <v>174</v>
      </c>
      <c r="B296" s="88">
        <v>32</v>
      </c>
      <c r="C296" s="88"/>
      <c r="D296" s="88"/>
      <c r="E296" s="88"/>
      <c r="F296" s="86" t="s">
        <v>178</v>
      </c>
      <c r="G296" s="87">
        <f>SUM(G297+G300)</f>
        <v>42000</v>
      </c>
      <c r="H296" s="87">
        <f>SUM(H297+H300)</f>
        <v>31475</v>
      </c>
      <c r="I296" s="87">
        <f>SUM(I297+I300)</f>
        <v>6000</v>
      </c>
      <c r="J296" s="87">
        <f>SUM(J297+J300)</f>
        <v>48000</v>
      </c>
      <c r="K296" s="40">
        <f>J296/G296*100</f>
        <v>114.28571428571428</v>
      </c>
      <c r="L296" s="87">
        <f>SUM(L297+L300)</f>
        <v>49293.1</v>
      </c>
      <c r="M296" s="40">
        <f>L296/J296*100</f>
        <v>102.69395833333333</v>
      </c>
    </row>
    <row r="297" spans="1:13" ht="12.75">
      <c r="A297" s="20"/>
      <c r="B297" s="88"/>
      <c r="C297" s="88"/>
      <c r="D297" s="88"/>
      <c r="E297" s="88">
        <v>322</v>
      </c>
      <c r="F297" s="86" t="s">
        <v>116</v>
      </c>
      <c r="G297" s="87">
        <f>SUM(G298:G299)</f>
        <v>15500</v>
      </c>
      <c r="H297" s="87">
        <f>SUM(H298:H299)</f>
        <v>1850</v>
      </c>
      <c r="I297" s="87">
        <f>SUM(I298:I299)</f>
        <v>-13000</v>
      </c>
      <c r="J297" s="87">
        <f>SUM(J298:J299)</f>
        <v>2500</v>
      </c>
      <c r="K297" s="40">
        <f>J297/G297*100</f>
        <v>16.129032258064516</v>
      </c>
      <c r="L297" s="93">
        <f>SUM(L298:L299)</f>
        <v>1850</v>
      </c>
      <c r="M297" s="40">
        <f>L297/J297*100</f>
        <v>74</v>
      </c>
    </row>
    <row r="298" spans="1:13" ht="13.5">
      <c r="A298" s="212"/>
      <c r="B298" s="96"/>
      <c r="C298" s="100"/>
      <c r="D298" s="171">
        <v>65</v>
      </c>
      <c r="E298" s="100">
        <v>3221</v>
      </c>
      <c r="F298" s="91" t="s">
        <v>269</v>
      </c>
      <c r="G298" s="92">
        <v>500</v>
      </c>
      <c r="H298" s="92">
        <v>0</v>
      </c>
      <c r="I298" s="92">
        <f>SUM(J298-G298)</f>
        <v>0</v>
      </c>
      <c r="J298" s="92">
        <v>500</v>
      </c>
      <c r="K298" s="40">
        <f>J298/G298*100</f>
        <v>100</v>
      </c>
      <c r="L298" s="41">
        <v>0</v>
      </c>
      <c r="M298" s="40">
        <f>L298/J298*100</f>
        <v>0</v>
      </c>
    </row>
    <row r="299" spans="1:13" ht="13.5">
      <c r="A299" s="212"/>
      <c r="B299" s="96"/>
      <c r="C299" s="100"/>
      <c r="D299" s="171">
        <v>66</v>
      </c>
      <c r="E299" s="100">
        <v>3227</v>
      </c>
      <c r="F299" s="91" t="s">
        <v>270</v>
      </c>
      <c r="G299" s="92">
        <v>15000</v>
      </c>
      <c r="H299" s="92">
        <v>1850</v>
      </c>
      <c r="I299" s="92">
        <f>SUM(J299-G299)</f>
        <v>-13000</v>
      </c>
      <c r="J299" s="92">
        <v>2000</v>
      </c>
      <c r="K299" s="40">
        <f>J299/G299*100</f>
        <v>13.333333333333334</v>
      </c>
      <c r="L299" s="41">
        <v>1850</v>
      </c>
      <c r="M299" s="40">
        <f>L299/J299*100</f>
        <v>92.5</v>
      </c>
    </row>
    <row r="300" spans="1:13" ht="13.5">
      <c r="A300" s="212"/>
      <c r="B300" s="96"/>
      <c r="C300" s="88"/>
      <c r="D300" s="116"/>
      <c r="E300" s="88">
        <v>323</v>
      </c>
      <c r="F300" s="86" t="s">
        <v>118</v>
      </c>
      <c r="G300" s="87">
        <f>SUM(G301:G305)</f>
        <v>26500</v>
      </c>
      <c r="H300" s="87">
        <f>SUM(H301:H305)</f>
        <v>29625</v>
      </c>
      <c r="I300" s="87">
        <f>SUM(I301:I305)</f>
        <v>19000</v>
      </c>
      <c r="J300" s="87">
        <f>SUM(J301:J305)</f>
        <v>45500</v>
      </c>
      <c r="K300" s="40">
        <f>J300/G300*100</f>
        <v>171.69811320754718</v>
      </c>
      <c r="L300" s="87">
        <f>SUM(L301:L305)</f>
        <v>47443.1</v>
      </c>
      <c r="M300" s="40">
        <f>L300/J300*100</f>
        <v>104.27054945054945</v>
      </c>
    </row>
    <row r="301" spans="1:13" ht="13.5">
      <c r="A301" s="212"/>
      <c r="B301" s="96"/>
      <c r="C301" s="100"/>
      <c r="D301" s="171">
        <v>67</v>
      </c>
      <c r="E301" s="100">
        <v>3237</v>
      </c>
      <c r="F301" s="91" t="s">
        <v>271</v>
      </c>
      <c r="G301" s="92">
        <v>1000</v>
      </c>
      <c r="H301" s="92">
        <v>0</v>
      </c>
      <c r="I301" s="92">
        <f>SUM(J301-G301)</f>
        <v>0</v>
      </c>
      <c r="J301" s="92">
        <v>1000</v>
      </c>
      <c r="K301" s="40">
        <f>J301/G301*100</f>
        <v>100</v>
      </c>
      <c r="L301" s="41">
        <v>4196.85</v>
      </c>
      <c r="M301" s="40">
        <f>L301/J301*100</f>
        <v>419.68500000000006</v>
      </c>
    </row>
    <row r="302" spans="1:13" ht="13.5">
      <c r="A302" s="212"/>
      <c r="B302" s="96"/>
      <c r="C302" s="100"/>
      <c r="D302" s="171">
        <v>68</v>
      </c>
      <c r="E302" s="100">
        <v>3237</v>
      </c>
      <c r="F302" s="91" t="s">
        <v>272</v>
      </c>
      <c r="G302" s="92">
        <v>4000</v>
      </c>
      <c r="H302" s="92">
        <v>0</v>
      </c>
      <c r="I302" s="92">
        <f>SUM(J302-G302)</f>
        <v>0</v>
      </c>
      <c r="J302" s="92">
        <v>4000</v>
      </c>
      <c r="K302" s="40">
        <f>J302/G302*100</f>
        <v>100</v>
      </c>
      <c r="L302" s="41">
        <v>4933.75</v>
      </c>
      <c r="M302" s="40">
        <f>L302/J302*100</f>
        <v>123.34375</v>
      </c>
    </row>
    <row r="303" spans="1:13" ht="13.5">
      <c r="A303" s="212"/>
      <c r="B303" s="96"/>
      <c r="C303" s="100"/>
      <c r="D303" s="171">
        <v>69</v>
      </c>
      <c r="E303" s="100">
        <v>3237</v>
      </c>
      <c r="F303" s="91" t="s">
        <v>273</v>
      </c>
      <c r="G303" s="92">
        <v>5000</v>
      </c>
      <c r="H303" s="92">
        <v>0</v>
      </c>
      <c r="I303" s="92">
        <f>SUM(J303-G303)</f>
        <v>0</v>
      </c>
      <c r="J303" s="92">
        <v>5000</v>
      </c>
      <c r="K303" s="40">
        <f>J303/G303*100</f>
        <v>100</v>
      </c>
      <c r="L303" s="41">
        <v>3437.5</v>
      </c>
      <c r="M303" s="40">
        <f>L303/J303*100</f>
        <v>68.75</v>
      </c>
    </row>
    <row r="304" spans="1:13" ht="13.5">
      <c r="A304" s="212"/>
      <c r="B304" s="96"/>
      <c r="C304" s="100"/>
      <c r="D304" s="171">
        <v>70</v>
      </c>
      <c r="E304" s="100">
        <v>3237</v>
      </c>
      <c r="F304" s="91" t="s">
        <v>274</v>
      </c>
      <c r="G304" s="92">
        <v>10500</v>
      </c>
      <c r="H304" s="92">
        <v>5250</v>
      </c>
      <c r="I304" s="92">
        <f>SUM(J304-G304)</f>
        <v>0</v>
      </c>
      <c r="J304" s="92">
        <v>10500</v>
      </c>
      <c r="K304" s="40">
        <f>J304/G304*100</f>
        <v>100</v>
      </c>
      <c r="L304" s="41">
        <v>10500</v>
      </c>
      <c r="M304" s="40">
        <f>L304/J304*100</f>
        <v>100</v>
      </c>
    </row>
    <row r="305" spans="1:13" ht="24.75">
      <c r="A305" s="212"/>
      <c r="B305" s="96"/>
      <c r="C305" s="100"/>
      <c r="D305" s="171">
        <v>71</v>
      </c>
      <c r="E305" s="100">
        <v>3237</v>
      </c>
      <c r="F305" s="91" t="s">
        <v>275</v>
      </c>
      <c r="G305" s="92">
        <v>6000</v>
      </c>
      <c r="H305" s="92">
        <v>24375</v>
      </c>
      <c r="I305" s="92">
        <f>SUM(J305-G305)</f>
        <v>19000</v>
      </c>
      <c r="J305" s="92">
        <v>25000</v>
      </c>
      <c r="K305" s="40">
        <f>J305/G305*100</f>
        <v>416.6666666666667</v>
      </c>
      <c r="L305" s="41">
        <v>24375</v>
      </c>
      <c r="M305" s="40">
        <f>L305/J305*100</f>
        <v>97.5</v>
      </c>
    </row>
    <row r="306" spans="1:13" ht="13.5">
      <c r="A306" s="212"/>
      <c r="B306" s="96"/>
      <c r="C306" s="88"/>
      <c r="D306" s="116"/>
      <c r="E306" s="88">
        <v>381</v>
      </c>
      <c r="F306" s="86" t="s">
        <v>251</v>
      </c>
      <c r="G306" s="87">
        <f>SUM(G307)</f>
        <v>6000</v>
      </c>
      <c r="H306" s="87">
        <f>SUM(H307)</f>
        <v>6000</v>
      </c>
      <c r="I306" s="87">
        <f>SUM(I307)</f>
        <v>0</v>
      </c>
      <c r="J306" s="87">
        <f>SUM(J307)</f>
        <v>6000</v>
      </c>
      <c r="K306" s="40">
        <f>J306/G306*100</f>
        <v>100</v>
      </c>
      <c r="L306" s="93">
        <f>SUM(L307)</f>
        <v>6000</v>
      </c>
      <c r="M306" s="40">
        <f>L306/J306*100</f>
        <v>100</v>
      </c>
    </row>
    <row r="307" spans="1:13" ht="13.5">
      <c r="A307" s="212" t="s">
        <v>174</v>
      </c>
      <c r="B307" s="96"/>
      <c r="C307" s="100"/>
      <c r="D307" s="171">
        <v>72</v>
      </c>
      <c r="E307" s="100">
        <v>3811</v>
      </c>
      <c r="F307" s="91" t="s">
        <v>276</v>
      </c>
      <c r="G307" s="92">
        <v>6000</v>
      </c>
      <c r="H307" s="92">
        <v>6000</v>
      </c>
      <c r="I307" s="92">
        <f>SUM(J307-G307)</f>
        <v>0</v>
      </c>
      <c r="J307" s="92">
        <v>6000</v>
      </c>
      <c r="K307" s="40">
        <f>J307/G307*100</f>
        <v>100</v>
      </c>
      <c r="L307" s="41">
        <v>6000</v>
      </c>
      <c r="M307" s="40">
        <f>L307/J307*100</f>
        <v>100</v>
      </c>
    </row>
    <row r="308" spans="1:12" ht="13.5">
      <c r="A308" s="215"/>
      <c r="B308" s="96"/>
      <c r="C308" s="203"/>
      <c r="D308" s="204"/>
      <c r="E308" s="203"/>
      <c r="F308" s="216"/>
      <c r="G308" s="216"/>
      <c r="H308" s="218"/>
      <c r="I308" s="218"/>
      <c r="J308" s="217"/>
      <c r="L308" s="198"/>
    </row>
    <row r="309" spans="1:12" ht="12.75">
      <c r="A309" s="20"/>
      <c r="B309" s="20"/>
      <c r="C309" s="203"/>
      <c r="D309" s="204"/>
      <c r="E309" s="203"/>
      <c r="F309" s="216"/>
      <c r="G309" s="216"/>
      <c r="H309" s="218"/>
      <c r="I309" s="218"/>
      <c r="J309" s="217"/>
      <c r="L309" s="198"/>
    </row>
    <row r="310" spans="1:13" ht="13.5">
      <c r="A310" s="219" t="s">
        <v>277</v>
      </c>
      <c r="B310" s="219"/>
      <c r="C310" s="219"/>
      <c r="D310" s="219"/>
      <c r="E310" s="219"/>
      <c r="F310" s="219"/>
      <c r="G310" s="219"/>
      <c r="H310" s="219"/>
      <c r="I310" s="219"/>
      <c r="J310" s="220"/>
      <c r="K310" s="201"/>
      <c r="L310" s="202"/>
      <c r="M310" s="201"/>
    </row>
    <row r="311" spans="1:13" ht="14.25">
      <c r="A311" s="186" t="s">
        <v>278</v>
      </c>
      <c r="B311" s="186"/>
      <c r="C311" s="186"/>
      <c r="D311" s="186"/>
      <c r="E311" s="186"/>
      <c r="F311" s="221"/>
      <c r="G311" s="222">
        <f>G315+G324+G350+G359</f>
        <v>4940000</v>
      </c>
      <c r="H311" s="222">
        <f>H315+H324+H350+H359</f>
        <v>171917.9</v>
      </c>
      <c r="I311" s="107">
        <f>SUM(J311-G311)</f>
        <v>-4063950</v>
      </c>
      <c r="J311" s="222">
        <f>J315+J324+J350+J359</f>
        <v>876050</v>
      </c>
      <c r="K311" s="108">
        <f>J311/G311*100</f>
        <v>17.733805668016196</v>
      </c>
      <c r="L311" s="222">
        <f>L315+L324+L350+L359</f>
        <v>614328.3599999999</v>
      </c>
      <c r="M311" s="108">
        <f>L311/J311*100</f>
        <v>70.12480566177727</v>
      </c>
    </row>
    <row r="312" spans="1:10" ht="13.5">
      <c r="A312" s="155" t="s">
        <v>279</v>
      </c>
      <c r="B312" s="155"/>
      <c r="C312" s="155"/>
      <c r="D312" s="155"/>
      <c r="E312" s="155"/>
      <c r="F312" s="199"/>
      <c r="G312" s="199"/>
      <c r="H312" s="200"/>
      <c r="I312" s="200"/>
      <c r="J312" s="151"/>
    </row>
    <row r="313" spans="1:10" ht="13.5">
      <c r="A313" s="223" t="s">
        <v>280</v>
      </c>
      <c r="B313" s="223"/>
      <c r="C313" s="223"/>
      <c r="D313" s="223"/>
      <c r="E313" s="223"/>
      <c r="F313" s="223"/>
      <c r="G313" s="223"/>
      <c r="H313" s="223"/>
      <c r="I313" s="223"/>
      <c r="J313" s="223"/>
    </row>
    <row r="314" spans="1:10" s="158" customFormat="1" ht="13.5">
      <c r="A314" s="223"/>
      <c r="B314" s="223"/>
      <c r="C314" s="223"/>
      <c r="D314" s="223"/>
      <c r="E314" s="223"/>
      <c r="F314" s="223"/>
      <c r="G314" s="223"/>
      <c r="H314" s="223"/>
      <c r="I314" s="223"/>
      <c r="J314" s="223"/>
    </row>
    <row r="315" spans="1:13" s="158" customFormat="1" ht="13.5">
      <c r="A315" s="88">
        <v>3</v>
      </c>
      <c r="B315" s="88"/>
      <c r="C315" s="98"/>
      <c r="D315" s="98"/>
      <c r="E315" s="98"/>
      <c r="F315" s="86" t="s">
        <v>100</v>
      </c>
      <c r="G315" s="87">
        <f>SUM(G316)</f>
        <v>280000</v>
      </c>
      <c r="H315" s="87">
        <f>SUM(H316)</f>
        <v>69896.19</v>
      </c>
      <c r="I315" s="87">
        <f>SUM(I316)</f>
        <v>0</v>
      </c>
      <c r="J315" s="87">
        <f>SUM(J316)</f>
        <v>280000</v>
      </c>
      <c r="K315" s="40">
        <f>J315/G315*100</f>
        <v>100</v>
      </c>
      <c r="L315" s="93">
        <f>SUM(L316)</f>
        <v>267290.97</v>
      </c>
      <c r="M315" s="40">
        <f>L315/J315*100</f>
        <v>95.46106071428571</v>
      </c>
    </row>
    <row r="316" spans="1:13" s="158" customFormat="1" ht="13.5">
      <c r="A316" s="96"/>
      <c r="B316" s="88">
        <v>32</v>
      </c>
      <c r="C316" s="98"/>
      <c r="D316" s="98"/>
      <c r="E316" s="98"/>
      <c r="F316" s="86" t="s">
        <v>114</v>
      </c>
      <c r="G316" s="87">
        <f>G317+G320</f>
        <v>280000</v>
      </c>
      <c r="H316" s="87">
        <f>H317+H320</f>
        <v>69896.19</v>
      </c>
      <c r="I316" s="87">
        <f>I317+I320</f>
        <v>0</v>
      </c>
      <c r="J316" s="87">
        <f>J317+J320</f>
        <v>280000</v>
      </c>
      <c r="K316" s="40">
        <f>J316/G316*100</f>
        <v>100</v>
      </c>
      <c r="L316" s="87">
        <f>L317+L320</f>
        <v>267290.97</v>
      </c>
      <c r="M316" s="40">
        <f>L316/J316*100</f>
        <v>95.46106071428571</v>
      </c>
    </row>
    <row r="317" spans="1:13" s="158" customFormat="1" ht="13.5">
      <c r="A317" s="96"/>
      <c r="B317" s="88"/>
      <c r="C317" s="98"/>
      <c r="D317" s="98"/>
      <c r="E317" s="88">
        <v>322</v>
      </c>
      <c r="F317" s="86" t="s">
        <v>116</v>
      </c>
      <c r="G317" s="87">
        <f>SUM(G318:G319)</f>
        <v>200000</v>
      </c>
      <c r="H317" s="87">
        <f>SUM(H318:H319)</f>
        <v>56146.19</v>
      </c>
      <c r="I317" s="87">
        <f>SUM(I318:I319)</f>
        <v>0</v>
      </c>
      <c r="J317" s="87">
        <f>SUM(J318:J319)</f>
        <v>200000</v>
      </c>
      <c r="K317" s="40">
        <f>J317/G317*100</f>
        <v>100</v>
      </c>
      <c r="L317" s="87">
        <f>SUM(L318:L319)</f>
        <v>188309.72</v>
      </c>
      <c r="M317" s="40">
        <f>L317/J317*100</f>
        <v>94.15486</v>
      </c>
    </row>
    <row r="318" spans="1:13" s="158" customFormat="1" ht="13.5">
      <c r="A318" s="96"/>
      <c r="B318" s="197"/>
      <c r="C318" s="100"/>
      <c r="D318" s="171">
        <v>74</v>
      </c>
      <c r="E318" s="100">
        <v>3224</v>
      </c>
      <c r="F318" s="91" t="s">
        <v>281</v>
      </c>
      <c r="G318" s="92">
        <v>200000</v>
      </c>
      <c r="H318" s="92">
        <v>56146.19</v>
      </c>
      <c r="I318" s="92">
        <f>SUM(J318-G318)</f>
        <v>-50000</v>
      </c>
      <c r="J318" s="92">
        <v>150000</v>
      </c>
      <c r="K318" s="40">
        <f>J318/G318*100</f>
        <v>75</v>
      </c>
      <c r="L318" s="175">
        <v>154829.72</v>
      </c>
      <c r="M318" s="40">
        <f>L318/J318*100</f>
        <v>103.21981333333335</v>
      </c>
    </row>
    <row r="319" spans="1:13" s="158" customFormat="1" ht="13.5">
      <c r="A319" s="96"/>
      <c r="B319" s="197"/>
      <c r="C319" s="100"/>
      <c r="D319" s="171">
        <v>211</v>
      </c>
      <c r="E319" s="100">
        <v>3224</v>
      </c>
      <c r="F319" s="91" t="s">
        <v>282</v>
      </c>
      <c r="G319" s="92">
        <v>0</v>
      </c>
      <c r="H319" s="92">
        <v>0</v>
      </c>
      <c r="I319" s="92">
        <f>SUM(J319-G319)</f>
        <v>50000</v>
      </c>
      <c r="J319" s="92">
        <v>50000</v>
      </c>
      <c r="K319" s="40">
        <v>0</v>
      </c>
      <c r="L319" s="175">
        <v>33480</v>
      </c>
      <c r="M319" s="40">
        <f>L319/J319*100</f>
        <v>66.96</v>
      </c>
    </row>
    <row r="320" spans="1:13" s="158" customFormat="1" ht="13.5">
      <c r="A320" s="96"/>
      <c r="B320" s="197"/>
      <c r="C320" s="98"/>
      <c r="D320" s="116"/>
      <c r="E320" s="88">
        <v>323</v>
      </c>
      <c r="F320" s="86" t="s">
        <v>118</v>
      </c>
      <c r="G320" s="87">
        <f>SUM(G321:G322)</f>
        <v>80000</v>
      </c>
      <c r="H320" s="87">
        <f>SUM(H321:H322)</f>
        <v>13750</v>
      </c>
      <c r="I320" s="87">
        <f>SUM(I321:I322)</f>
        <v>0</v>
      </c>
      <c r="J320" s="87">
        <f>SUM(J321:J322)</f>
        <v>80000</v>
      </c>
      <c r="K320" s="40">
        <f>J320/G320*100</f>
        <v>100</v>
      </c>
      <c r="L320" s="87">
        <f>SUM(L321:L322)</f>
        <v>78981.25</v>
      </c>
      <c r="M320" s="40">
        <f>L320/J320*100</f>
        <v>98.7265625</v>
      </c>
    </row>
    <row r="321" spans="1:13" s="158" customFormat="1" ht="13.5">
      <c r="A321" s="96"/>
      <c r="B321" s="96"/>
      <c r="C321" s="100"/>
      <c r="D321" s="171">
        <v>75</v>
      </c>
      <c r="E321" s="100">
        <v>3232</v>
      </c>
      <c r="F321" s="91" t="s">
        <v>283</v>
      </c>
      <c r="G321" s="92">
        <v>30000</v>
      </c>
      <c r="H321" s="92">
        <v>1875</v>
      </c>
      <c r="I321" s="92">
        <f>SUM(J321-G321)</f>
        <v>0</v>
      </c>
      <c r="J321" s="92">
        <v>30000</v>
      </c>
      <c r="K321" s="40">
        <f>J321/G321*100</f>
        <v>100</v>
      </c>
      <c r="L321" s="175">
        <v>33731.25</v>
      </c>
      <c r="M321" s="40">
        <f>L321/J321*100</f>
        <v>112.43749999999999</v>
      </c>
    </row>
    <row r="322" spans="1:13" s="158" customFormat="1" ht="13.5">
      <c r="A322" s="96"/>
      <c r="B322" s="197"/>
      <c r="C322" s="100"/>
      <c r="D322" s="171">
        <v>76</v>
      </c>
      <c r="E322" s="100">
        <v>3237</v>
      </c>
      <c r="F322" s="91" t="s">
        <v>284</v>
      </c>
      <c r="G322" s="92">
        <v>50000</v>
      </c>
      <c r="H322" s="92">
        <v>11875</v>
      </c>
      <c r="I322" s="92">
        <f>SUM(J322-G322)</f>
        <v>0</v>
      </c>
      <c r="J322" s="92">
        <v>50000</v>
      </c>
      <c r="K322" s="40">
        <f>J322/G322*100</f>
        <v>100</v>
      </c>
      <c r="L322" s="175">
        <v>45250</v>
      </c>
      <c r="M322" s="40">
        <f>L322/J322*100</f>
        <v>90.5</v>
      </c>
    </row>
    <row r="323" spans="1:13" s="158" customFormat="1" ht="13.5">
      <c r="A323" s="224" t="s">
        <v>285</v>
      </c>
      <c r="B323" s="224"/>
      <c r="C323" s="224"/>
      <c r="D323" s="224"/>
      <c r="E323" s="224"/>
      <c r="F323" s="224"/>
      <c r="G323" s="224"/>
      <c r="H323" s="225"/>
      <c r="I323" s="225"/>
      <c r="J323" s="225"/>
      <c r="K323" s="201"/>
      <c r="L323" s="202"/>
      <c r="M323" s="201"/>
    </row>
    <row r="324" spans="1:13" s="158" customFormat="1" ht="13.5">
      <c r="A324" s="88">
        <v>4</v>
      </c>
      <c r="B324" s="88"/>
      <c r="C324" s="98"/>
      <c r="D324" s="116"/>
      <c r="E324" s="98"/>
      <c r="F324" s="86" t="s">
        <v>286</v>
      </c>
      <c r="G324" s="87">
        <f>G325+G327+G338</f>
        <v>4270000</v>
      </c>
      <c r="H324" s="87">
        <f>H325+H327+H338</f>
        <v>15000</v>
      </c>
      <c r="I324" s="87">
        <f>I325+I327+I338</f>
        <v>-3780750</v>
      </c>
      <c r="J324" s="87">
        <f>J325+J327+J338</f>
        <v>489250</v>
      </c>
      <c r="K324" s="40">
        <f>J324/G324*100</f>
        <v>11.457845433255269</v>
      </c>
      <c r="L324" s="87">
        <f>L325+L327+L338</f>
        <v>248466.09</v>
      </c>
      <c r="M324" s="40">
        <f>L324/J324*100</f>
        <v>50.78509759836485</v>
      </c>
    </row>
    <row r="325" spans="1:13" s="158" customFormat="1" ht="13.5">
      <c r="A325" s="96"/>
      <c r="B325" s="88">
        <v>41</v>
      </c>
      <c r="C325" s="98"/>
      <c r="D325" s="116"/>
      <c r="E325" s="88">
        <v>411</v>
      </c>
      <c r="F325" s="86" t="s">
        <v>287</v>
      </c>
      <c r="G325" s="87">
        <f>SUM(G326)</f>
        <v>200000</v>
      </c>
      <c r="H325" s="87">
        <f>SUM(H326)</f>
        <v>0</v>
      </c>
      <c r="I325" s="87">
        <f>SUM(I326)</f>
        <v>-200000</v>
      </c>
      <c r="J325" s="87">
        <f>SUM(J326)</f>
        <v>0</v>
      </c>
      <c r="K325" s="40">
        <f>J325/G325*100</f>
        <v>0</v>
      </c>
      <c r="L325" s="93">
        <f>SUM(L326)</f>
        <v>0</v>
      </c>
      <c r="M325" s="40">
        <v>0</v>
      </c>
    </row>
    <row r="326" spans="1:13" ht="13.5">
      <c r="A326" s="96"/>
      <c r="B326" s="197"/>
      <c r="C326" s="100"/>
      <c r="D326" s="171">
        <v>77</v>
      </c>
      <c r="E326" s="100">
        <v>4111</v>
      </c>
      <c r="F326" s="91" t="s">
        <v>288</v>
      </c>
      <c r="G326" s="92">
        <v>200000</v>
      </c>
      <c r="H326" s="226">
        <v>0</v>
      </c>
      <c r="I326" s="92">
        <f>SUM(J326-G326)</f>
        <v>-200000</v>
      </c>
      <c r="J326" s="226">
        <v>0</v>
      </c>
      <c r="K326" s="40">
        <f>J326/G326*100</f>
        <v>0</v>
      </c>
      <c r="L326" s="41">
        <v>0</v>
      </c>
      <c r="M326" s="40">
        <v>0</v>
      </c>
    </row>
    <row r="327" spans="1:13" ht="12.75">
      <c r="A327" s="20"/>
      <c r="B327" s="88">
        <v>42</v>
      </c>
      <c r="C327" s="88"/>
      <c r="D327" s="116"/>
      <c r="E327" s="88">
        <v>421</v>
      </c>
      <c r="F327" s="86" t="s">
        <v>289</v>
      </c>
      <c r="G327" s="87">
        <f>SUM(G328:G337)</f>
        <v>3570000</v>
      </c>
      <c r="H327" s="87">
        <f>SUM(H328:H337)</f>
        <v>15000</v>
      </c>
      <c r="I327" s="87">
        <f>SUM(I328:I337)</f>
        <v>-3419750</v>
      </c>
      <c r="J327" s="87">
        <f>SUM(J328:J337)</f>
        <v>150250</v>
      </c>
      <c r="K327" s="40">
        <f>J327/G327*100</f>
        <v>4.208683473389356</v>
      </c>
      <c r="L327" s="87">
        <f>SUM(L328:L337)</f>
        <v>150250</v>
      </c>
      <c r="M327" s="40">
        <f>L327/J327*100</f>
        <v>100</v>
      </c>
    </row>
    <row r="328" spans="1:13" ht="12.75">
      <c r="A328" s="20"/>
      <c r="B328" s="20"/>
      <c r="C328" s="100"/>
      <c r="D328" s="171">
        <v>78</v>
      </c>
      <c r="E328" s="100">
        <v>4212</v>
      </c>
      <c r="F328" s="91" t="s">
        <v>290</v>
      </c>
      <c r="G328" s="92">
        <v>150000</v>
      </c>
      <c r="H328" s="92">
        <v>0</v>
      </c>
      <c r="I328" s="92">
        <f>SUM(J328-G328)</f>
        <v>-150000</v>
      </c>
      <c r="J328" s="92">
        <v>0</v>
      </c>
      <c r="K328" s="40">
        <f>J328/G328*100</f>
        <v>0</v>
      </c>
      <c r="L328" s="41">
        <v>0</v>
      </c>
      <c r="M328" s="40">
        <v>0</v>
      </c>
    </row>
    <row r="329" spans="1:13" ht="12.75">
      <c r="A329" s="20"/>
      <c r="B329" s="20"/>
      <c r="C329" s="100"/>
      <c r="D329" s="171"/>
      <c r="E329" s="100">
        <v>4212</v>
      </c>
      <c r="F329" s="91" t="s">
        <v>291</v>
      </c>
      <c r="G329" s="92">
        <v>0</v>
      </c>
      <c r="H329" s="92">
        <v>0</v>
      </c>
      <c r="I329" s="92">
        <f>SUM(J329-G329)</f>
        <v>0</v>
      </c>
      <c r="J329" s="92">
        <v>0</v>
      </c>
      <c r="K329" s="40">
        <v>0</v>
      </c>
      <c r="L329" s="41">
        <v>0</v>
      </c>
      <c r="M329" s="40">
        <v>0</v>
      </c>
    </row>
    <row r="330" spans="1:13" ht="12.75">
      <c r="A330" s="20"/>
      <c r="B330" s="20"/>
      <c r="C330" s="100"/>
      <c r="D330" s="171">
        <v>73</v>
      </c>
      <c r="E330" s="100">
        <v>4212</v>
      </c>
      <c r="F330" s="91" t="s">
        <v>292</v>
      </c>
      <c r="G330" s="92">
        <v>100000</v>
      </c>
      <c r="H330" s="92">
        <v>0</v>
      </c>
      <c r="I330" s="92">
        <f>SUM(J330-G330)</f>
        <v>-100000</v>
      </c>
      <c r="J330" s="92">
        <v>0</v>
      </c>
      <c r="K330" s="40">
        <f>J330/G330*100</f>
        <v>0</v>
      </c>
      <c r="L330" s="41">
        <v>0</v>
      </c>
      <c r="M330" s="40">
        <v>0</v>
      </c>
    </row>
    <row r="331" spans="1:13" ht="12.75">
      <c r="A331" s="20"/>
      <c r="B331" s="20"/>
      <c r="C331" s="100"/>
      <c r="D331" s="171">
        <v>79</v>
      </c>
      <c r="E331" s="100">
        <v>4212</v>
      </c>
      <c r="F331" s="91" t="s">
        <v>293</v>
      </c>
      <c r="G331" s="92">
        <v>700000</v>
      </c>
      <c r="H331" s="92">
        <v>0</v>
      </c>
      <c r="I331" s="92">
        <f>SUM(J331-G331)</f>
        <v>-700000</v>
      </c>
      <c r="J331" s="92">
        <v>0</v>
      </c>
      <c r="K331" s="40">
        <f>J331/G331*100</f>
        <v>0</v>
      </c>
      <c r="L331" s="41">
        <v>0</v>
      </c>
      <c r="M331" s="40">
        <v>0</v>
      </c>
    </row>
    <row r="332" spans="1:13" ht="12.75">
      <c r="A332" s="20"/>
      <c r="B332" s="20"/>
      <c r="C332" s="100"/>
      <c r="D332" s="171">
        <v>80</v>
      </c>
      <c r="E332" s="100">
        <v>4212</v>
      </c>
      <c r="F332" s="91" t="s">
        <v>294</v>
      </c>
      <c r="G332" s="92">
        <v>300000</v>
      </c>
      <c r="H332" s="92">
        <v>0</v>
      </c>
      <c r="I332" s="92">
        <f>SUM(J332-G332)</f>
        <v>-300000</v>
      </c>
      <c r="J332" s="92">
        <v>0</v>
      </c>
      <c r="K332" s="40">
        <f>J332/G332*100</f>
        <v>0</v>
      </c>
      <c r="L332" s="41">
        <v>0</v>
      </c>
      <c r="M332" s="40">
        <v>0</v>
      </c>
    </row>
    <row r="333" spans="1:13" ht="12.75">
      <c r="A333" s="20"/>
      <c r="B333" s="20"/>
      <c r="C333" s="100"/>
      <c r="D333" s="171">
        <v>81</v>
      </c>
      <c r="E333" s="100">
        <v>4212</v>
      </c>
      <c r="F333" s="91" t="s">
        <v>295</v>
      </c>
      <c r="G333" s="92">
        <v>100000</v>
      </c>
      <c r="H333" s="92">
        <v>0</v>
      </c>
      <c r="I333" s="92">
        <f>SUM(J333-G333)</f>
        <v>35250</v>
      </c>
      <c r="J333" s="92">
        <v>135250</v>
      </c>
      <c r="K333" s="40">
        <f>J333/G333*100</f>
        <v>135.25</v>
      </c>
      <c r="L333" s="41">
        <v>135250</v>
      </c>
      <c r="M333" s="40">
        <f>L333/J333*100</f>
        <v>100</v>
      </c>
    </row>
    <row r="334" spans="1:13" ht="12.75">
      <c r="A334" s="20"/>
      <c r="B334" s="20"/>
      <c r="C334" s="100"/>
      <c r="D334" s="171">
        <v>82</v>
      </c>
      <c r="E334" s="100">
        <v>4212</v>
      </c>
      <c r="F334" s="91" t="s">
        <v>296</v>
      </c>
      <c r="G334" s="92">
        <v>200000</v>
      </c>
      <c r="H334" s="92">
        <v>0</v>
      </c>
      <c r="I334" s="92">
        <f>SUM(J334-G334)</f>
        <v>-200000</v>
      </c>
      <c r="J334" s="92">
        <v>0</v>
      </c>
      <c r="K334" s="40">
        <f>J334/G334*100</f>
        <v>0</v>
      </c>
      <c r="L334" s="41">
        <v>0</v>
      </c>
      <c r="M334" s="40">
        <v>0</v>
      </c>
    </row>
    <row r="335" spans="1:13" ht="12.75">
      <c r="A335" s="20"/>
      <c r="B335" s="20"/>
      <c r="C335" s="100"/>
      <c r="D335" s="171">
        <v>83</v>
      </c>
      <c r="E335" s="100">
        <v>4212</v>
      </c>
      <c r="F335" s="91" t="s">
        <v>297</v>
      </c>
      <c r="G335" s="92">
        <v>320000</v>
      </c>
      <c r="H335" s="92">
        <v>0</v>
      </c>
      <c r="I335" s="92">
        <f>SUM(J335-G335)</f>
        <v>-320000</v>
      </c>
      <c r="J335" s="92">
        <v>0</v>
      </c>
      <c r="K335" s="40">
        <f>J335/G335*100</f>
        <v>0</v>
      </c>
      <c r="L335" s="41">
        <v>0</v>
      </c>
      <c r="M335" s="40">
        <v>0</v>
      </c>
    </row>
    <row r="336" spans="1:13" ht="12.75">
      <c r="A336" s="20"/>
      <c r="B336" s="20"/>
      <c r="C336" s="100"/>
      <c r="D336" s="171">
        <v>84</v>
      </c>
      <c r="E336" s="100">
        <v>4212</v>
      </c>
      <c r="F336" s="91" t="s">
        <v>298</v>
      </c>
      <c r="G336" s="92">
        <v>100000</v>
      </c>
      <c r="H336" s="92">
        <v>0</v>
      </c>
      <c r="I336" s="92">
        <f>SUM(J336-G336)</f>
        <v>-100000</v>
      </c>
      <c r="J336" s="92">
        <v>0</v>
      </c>
      <c r="K336" s="40">
        <f>J336/G336*100</f>
        <v>0</v>
      </c>
      <c r="L336" s="41">
        <v>0</v>
      </c>
      <c r="M336" s="40">
        <v>0</v>
      </c>
    </row>
    <row r="337" spans="1:13" ht="12.75">
      <c r="A337" s="20"/>
      <c r="B337" s="20"/>
      <c r="C337" s="100"/>
      <c r="D337" s="171">
        <v>85</v>
      </c>
      <c r="E337" s="100">
        <v>4212</v>
      </c>
      <c r="F337" s="91" t="s">
        <v>299</v>
      </c>
      <c r="G337" s="92">
        <v>1600000</v>
      </c>
      <c r="H337" s="92">
        <v>15000</v>
      </c>
      <c r="I337" s="92">
        <f>SUM(J337-G337)</f>
        <v>-1585000</v>
      </c>
      <c r="J337" s="92">
        <v>15000</v>
      </c>
      <c r="K337" s="40">
        <f>J337/G337*100</f>
        <v>0.9375</v>
      </c>
      <c r="L337" s="41">
        <v>15000</v>
      </c>
      <c r="M337" s="40">
        <f>L337/J337*100</f>
        <v>100</v>
      </c>
    </row>
    <row r="338" spans="1:13" ht="12.75">
      <c r="A338" s="20"/>
      <c r="B338" s="20">
        <v>45</v>
      </c>
      <c r="C338" s="98"/>
      <c r="D338" s="116"/>
      <c r="E338" s="88">
        <v>451</v>
      </c>
      <c r="F338" s="86" t="s">
        <v>300</v>
      </c>
      <c r="G338" s="87">
        <f>SUM(G339:G345)</f>
        <v>500000</v>
      </c>
      <c r="H338" s="87">
        <f>SUM(H339:H345)</f>
        <v>0</v>
      </c>
      <c r="I338" s="87">
        <f>SUM(I339:I345)</f>
        <v>-161000</v>
      </c>
      <c r="J338" s="87">
        <f>SUM(J339:J345)</f>
        <v>339000</v>
      </c>
      <c r="K338" s="40">
        <f>J338/G338*100</f>
        <v>67.80000000000001</v>
      </c>
      <c r="L338" s="87">
        <f>SUM(L339:L345)</f>
        <v>98216.09</v>
      </c>
      <c r="M338" s="40">
        <f>L338/J338*100</f>
        <v>28.972297935103242</v>
      </c>
    </row>
    <row r="339" spans="1:13" ht="12.75">
      <c r="A339" s="20"/>
      <c r="B339" s="20"/>
      <c r="C339" s="100"/>
      <c r="D339" s="171">
        <v>86</v>
      </c>
      <c r="E339" s="100">
        <v>4511</v>
      </c>
      <c r="F339" s="91" t="s">
        <v>301</v>
      </c>
      <c r="G339" s="92">
        <v>200000</v>
      </c>
      <c r="H339" s="92">
        <v>0</v>
      </c>
      <c r="I339" s="92">
        <f>SUM(J339-G339)</f>
        <v>0</v>
      </c>
      <c r="J339" s="92">
        <v>200000</v>
      </c>
      <c r="K339" s="40">
        <f>J339/G339*100</f>
        <v>100</v>
      </c>
      <c r="L339" s="41">
        <v>38616.09</v>
      </c>
      <c r="M339" s="40">
        <f>L339/J339*100</f>
        <v>19.308045</v>
      </c>
    </row>
    <row r="340" spans="1:13" ht="12.75">
      <c r="A340" s="20"/>
      <c r="B340" s="20"/>
      <c r="C340" s="100"/>
      <c r="D340" s="171">
        <v>218</v>
      </c>
      <c r="E340" s="100">
        <v>4511</v>
      </c>
      <c r="F340" s="91" t="s">
        <v>302</v>
      </c>
      <c r="G340" s="92">
        <v>0</v>
      </c>
      <c r="H340" s="92">
        <v>0</v>
      </c>
      <c r="I340" s="92">
        <f>SUM(J340-G340)</f>
        <v>39000</v>
      </c>
      <c r="J340" s="92">
        <v>39000</v>
      </c>
      <c r="K340" s="40">
        <v>0</v>
      </c>
      <c r="L340" s="41">
        <v>4700</v>
      </c>
      <c r="M340" s="40">
        <f>L340/J340*100</f>
        <v>12.051282051282051</v>
      </c>
    </row>
    <row r="341" spans="1:13" ht="12.75">
      <c r="A341" s="20"/>
      <c r="B341" s="20"/>
      <c r="C341" s="100"/>
      <c r="D341" s="171">
        <v>219</v>
      </c>
      <c r="E341" s="100">
        <v>4511</v>
      </c>
      <c r="F341" s="91" t="s">
        <v>303</v>
      </c>
      <c r="G341" s="92">
        <v>0</v>
      </c>
      <c r="H341" s="92">
        <v>0</v>
      </c>
      <c r="I341" s="92">
        <f>SUM(J341-G341)</f>
        <v>80000</v>
      </c>
      <c r="J341" s="92">
        <v>80000</v>
      </c>
      <c r="K341" s="40">
        <v>0</v>
      </c>
      <c r="L341" s="41">
        <v>54900</v>
      </c>
      <c r="M341" s="40">
        <f>L341/J341*100</f>
        <v>68.625</v>
      </c>
    </row>
    <row r="342" spans="1:13" ht="12.75">
      <c r="A342" s="20"/>
      <c r="B342" s="20"/>
      <c r="C342" s="100"/>
      <c r="D342" s="171">
        <v>220</v>
      </c>
      <c r="E342" s="100">
        <v>4511</v>
      </c>
      <c r="F342" s="91" t="s">
        <v>304</v>
      </c>
      <c r="G342" s="92">
        <v>0</v>
      </c>
      <c r="H342" s="92">
        <v>0</v>
      </c>
      <c r="I342" s="92">
        <f>SUM(J342-G342)</f>
        <v>20000</v>
      </c>
      <c r="J342" s="92">
        <v>20000</v>
      </c>
      <c r="K342" s="40">
        <v>0</v>
      </c>
      <c r="L342" s="41">
        <v>0</v>
      </c>
      <c r="M342" s="40">
        <f>L342/J342*100</f>
        <v>0</v>
      </c>
    </row>
    <row r="343" spans="1:13" ht="12.75">
      <c r="A343" s="20"/>
      <c r="B343" s="20"/>
      <c r="C343" s="100"/>
      <c r="D343" s="171">
        <v>87</v>
      </c>
      <c r="E343" s="100">
        <v>4511</v>
      </c>
      <c r="F343" s="91" t="s">
        <v>305</v>
      </c>
      <c r="G343" s="92">
        <v>100000</v>
      </c>
      <c r="H343" s="92">
        <v>0</v>
      </c>
      <c r="I343" s="92">
        <f>SUM(J343-G343)</f>
        <v>-100000</v>
      </c>
      <c r="J343" s="92">
        <v>0</v>
      </c>
      <c r="K343" s="40">
        <f>J343/G343*100</f>
        <v>0</v>
      </c>
      <c r="L343" s="41">
        <v>0</v>
      </c>
      <c r="M343" s="40">
        <v>0</v>
      </c>
    </row>
    <row r="344" spans="1:13" ht="12.75">
      <c r="A344" s="20"/>
      <c r="B344" s="20"/>
      <c r="C344" s="100"/>
      <c r="D344" s="171">
        <v>88</v>
      </c>
      <c r="E344" s="100">
        <v>4511</v>
      </c>
      <c r="F344" s="91" t="s">
        <v>306</v>
      </c>
      <c r="G344" s="92">
        <v>100000</v>
      </c>
      <c r="H344" s="92">
        <v>0</v>
      </c>
      <c r="I344" s="92">
        <f>SUM(J344-G344)</f>
        <v>-100000</v>
      </c>
      <c r="J344" s="92">
        <v>0</v>
      </c>
      <c r="K344" s="40">
        <f>J344/G344*100</f>
        <v>0</v>
      </c>
      <c r="L344" s="41">
        <v>0</v>
      </c>
      <c r="M344" s="40">
        <v>0</v>
      </c>
    </row>
    <row r="345" spans="1:13" s="1" customFormat="1" ht="12.75">
      <c r="A345" s="20"/>
      <c r="B345" s="20"/>
      <c r="C345" s="100"/>
      <c r="D345" s="171">
        <v>89</v>
      </c>
      <c r="E345" s="100">
        <v>4511</v>
      </c>
      <c r="F345" s="91" t="s">
        <v>307</v>
      </c>
      <c r="G345" s="92">
        <v>100000</v>
      </c>
      <c r="H345" s="92">
        <v>0</v>
      </c>
      <c r="I345" s="92">
        <f>SUM(J345-G345)</f>
        <v>-100000</v>
      </c>
      <c r="J345" s="92">
        <v>0</v>
      </c>
      <c r="K345" s="40">
        <f>J345/G345*100</f>
        <v>0</v>
      </c>
      <c r="L345" s="227">
        <v>0</v>
      </c>
      <c r="M345" s="40">
        <v>0</v>
      </c>
    </row>
    <row r="346" spans="1:13" s="1" customFormat="1" ht="13.5">
      <c r="A346" s="224" t="s">
        <v>308</v>
      </c>
      <c r="B346" s="224"/>
      <c r="C346" s="224"/>
      <c r="D346" s="224"/>
      <c r="E346" s="224"/>
      <c r="F346" s="224"/>
      <c r="G346" s="224"/>
      <c r="H346" s="225"/>
      <c r="I346" s="225"/>
      <c r="J346" s="225"/>
      <c r="K346" s="228"/>
      <c r="L346" s="228"/>
      <c r="M346" s="228"/>
    </row>
    <row r="347" spans="1:13" s="1" customFormat="1" ht="13.5">
      <c r="A347" s="186" t="s">
        <v>309</v>
      </c>
      <c r="B347" s="186"/>
      <c r="C347" s="186"/>
      <c r="D347" s="186"/>
      <c r="E347" s="186"/>
      <c r="F347" s="221"/>
      <c r="G347" s="221"/>
      <c r="H347" s="229"/>
      <c r="I347" s="229"/>
      <c r="J347" s="229"/>
      <c r="K347" s="230"/>
      <c r="L347" s="230"/>
      <c r="M347" s="230"/>
    </row>
    <row r="348" spans="1:13" s="1" customFormat="1" ht="13.5">
      <c r="A348" s="155" t="s">
        <v>310</v>
      </c>
      <c r="B348" s="155"/>
      <c r="C348" s="155"/>
      <c r="D348" s="155"/>
      <c r="E348" s="155"/>
      <c r="F348" s="199"/>
      <c r="G348" s="199"/>
      <c r="H348" s="229"/>
      <c r="I348" s="229"/>
      <c r="J348" s="229"/>
      <c r="K348" s="231"/>
      <c r="L348" s="231"/>
      <c r="M348" s="231"/>
    </row>
    <row r="349" spans="1:10" s="158" customFormat="1" ht="13.5">
      <c r="A349" s="232" t="s">
        <v>311</v>
      </c>
      <c r="B349" s="232"/>
      <c r="C349" s="232"/>
      <c r="D349" s="232"/>
      <c r="E349" s="232"/>
      <c r="F349" s="232"/>
      <c r="G349" s="232"/>
      <c r="H349" s="232"/>
      <c r="I349" s="232"/>
      <c r="J349" s="232"/>
    </row>
    <row r="350" spans="1:13" ht="12.75">
      <c r="A350" s="88">
        <v>4</v>
      </c>
      <c r="B350" s="88"/>
      <c r="C350" s="98"/>
      <c r="D350" s="98"/>
      <c r="E350" s="98"/>
      <c r="F350" s="86" t="s">
        <v>312</v>
      </c>
      <c r="G350" s="87">
        <f>SUM(G351)</f>
        <v>300000</v>
      </c>
      <c r="H350" s="87">
        <f>SUM(H351)</f>
        <v>6903.1</v>
      </c>
      <c r="I350" s="87">
        <f>SUM(I351)</f>
        <v>-286000</v>
      </c>
      <c r="J350" s="87">
        <f>SUM(J351)</f>
        <v>14000</v>
      </c>
      <c r="K350" s="40">
        <f>J350/G350*100</f>
        <v>4.666666666666667</v>
      </c>
      <c r="L350" s="93">
        <f>SUM(L351)</f>
        <v>7435.1900000000005</v>
      </c>
      <c r="M350" s="40">
        <f>L350/J350*100</f>
        <v>53.10850000000001</v>
      </c>
    </row>
    <row r="351" spans="1:13" ht="12.75">
      <c r="A351" s="20"/>
      <c r="B351" s="88">
        <v>42</v>
      </c>
      <c r="C351" s="88"/>
      <c r="D351" s="88"/>
      <c r="E351" s="88">
        <v>421</v>
      </c>
      <c r="F351" s="86" t="s">
        <v>289</v>
      </c>
      <c r="G351" s="87">
        <f>SUM(G352:G354)</f>
        <v>300000</v>
      </c>
      <c r="H351" s="87">
        <f>SUM(H352:H354)</f>
        <v>6903.1</v>
      </c>
      <c r="I351" s="87">
        <f>SUM(I352:I354)</f>
        <v>-286000</v>
      </c>
      <c r="J351" s="87">
        <f>SUM(J352:J354)</f>
        <v>14000</v>
      </c>
      <c r="K351" s="40">
        <f>J351/G351*100</f>
        <v>4.666666666666667</v>
      </c>
      <c r="L351" s="87">
        <f>SUM(L352:L354)</f>
        <v>7435.1900000000005</v>
      </c>
      <c r="M351" s="40">
        <f>L351/J351*100</f>
        <v>53.10850000000001</v>
      </c>
    </row>
    <row r="352" spans="1:13" ht="12.75">
      <c r="A352" s="20"/>
      <c r="B352" s="20"/>
      <c r="C352" s="100"/>
      <c r="D352" s="171">
        <v>90</v>
      </c>
      <c r="E352" s="100">
        <v>4214</v>
      </c>
      <c r="F352" s="91" t="s">
        <v>313</v>
      </c>
      <c r="G352" s="92">
        <v>50000</v>
      </c>
      <c r="H352" s="92">
        <v>0</v>
      </c>
      <c r="I352" s="92">
        <f>SUM(J352-G352)</f>
        <v>-43000</v>
      </c>
      <c r="J352" s="92">
        <v>7000</v>
      </c>
      <c r="K352" s="40">
        <f>J352/G352*100</f>
        <v>14.000000000000002</v>
      </c>
      <c r="L352" s="41">
        <v>532.09</v>
      </c>
      <c r="M352" s="40">
        <f>L352/J352*100</f>
        <v>7.601285714285715</v>
      </c>
    </row>
    <row r="353" spans="1:13" ht="12.75">
      <c r="A353" s="20"/>
      <c r="B353" s="20"/>
      <c r="C353" s="100"/>
      <c r="D353" s="171">
        <v>206</v>
      </c>
      <c r="E353" s="100">
        <v>4214</v>
      </c>
      <c r="F353" s="91" t="s">
        <v>314</v>
      </c>
      <c r="G353" s="92">
        <v>100000</v>
      </c>
      <c r="H353" s="92">
        <v>0</v>
      </c>
      <c r="I353" s="92">
        <f>SUM(J353-G353)</f>
        <v>-100000</v>
      </c>
      <c r="J353" s="92">
        <v>0</v>
      </c>
      <c r="K353" s="40">
        <f>J353/G353*100</f>
        <v>0</v>
      </c>
      <c r="L353" s="41">
        <v>0</v>
      </c>
      <c r="M353" s="40">
        <v>0</v>
      </c>
    </row>
    <row r="354" spans="1:13" ht="12.75">
      <c r="A354" s="20"/>
      <c r="B354" s="20"/>
      <c r="C354" s="100"/>
      <c r="D354" s="171">
        <v>91</v>
      </c>
      <c r="E354" s="100">
        <v>4214</v>
      </c>
      <c r="F354" s="91" t="s">
        <v>315</v>
      </c>
      <c r="G354" s="92">
        <v>150000</v>
      </c>
      <c r="H354" s="92">
        <v>6903.1</v>
      </c>
      <c r="I354" s="92">
        <f>SUM(J354-G354)</f>
        <v>-143000</v>
      </c>
      <c r="J354" s="92">
        <v>7000</v>
      </c>
      <c r="K354" s="40">
        <f>J354/G354*100</f>
        <v>4.666666666666667</v>
      </c>
      <c r="L354" s="41">
        <v>6903.1</v>
      </c>
      <c r="M354" s="40">
        <f>L354/J354*100</f>
        <v>98.61571428571429</v>
      </c>
    </row>
    <row r="355" spans="1:13" s="158" customFormat="1" ht="13.5">
      <c r="A355" s="233" t="s">
        <v>316</v>
      </c>
      <c r="B355" s="233"/>
      <c r="C355" s="233"/>
      <c r="D355" s="233"/>
      <c r="E355" s="233"/>
      <c r="F355" s="234"/>
      <c r="G355" s="234"/>
      <c r="H355" s="235"/>
      <c r="I355" s="235"/>
      <c r="J355" s="235"/>
      <c r="K355" s="201"/>
      <c r="L355" s="201"/>
      <c r="M355" s="201"/>
    </row>
    <row r="356" spans="1:10" s="158" customFormat="1" ht="13.5">
      <c r="A356" s="186" t="s">
        <v>317</v>
      </c>
      <c r="B356" s="186"/>
      <c r="C356" s="186"/>
      <c r="D356" s="186"/>
      <c r="E356" s="186"/>
      <c r="F356" s="221"/>
      <c r="G356" s="221"/>
      <c r="H356" s="229"/>
      <c r="I356" s="229"/>
      <c r="J356" s="229"/>
    </row>
    <row r="357" spans="1:10" s="158" customFormat="1" ht="13.5">
      <c r="A357" s="155" t="s">
        <v>318</v>
      </c>
      <c r="B357" s="155"/>
      <c r="C357" s="155"/>
      <c r="D357" s="155"/>
      <c r="E357" s="155"/>
      <c r="F357" s="199"/>
      <c r="G357" s="199"/>
      <c r="H357" s="229"/>
      <c r="I357" s="229"/>
      <c r="J357" s="229"/>
    </row>
    <row r="358" spans="1:10" s="158" customFormat="1" ht="13.5">
      <c r="A358" s="232" t="s">
        <v>311</v>
      </c>
      <c r="B358" s="232"/>
      <c r="C358" s="232"/>
      <c r="D358" s="232"/>
      <c r="E358" s="232"/>
      <c r="F358" s="232"/>
      <c r="G358" s="232"/>
      <c r="H358" s="232"/>
      <c r="I358" s="232"/>
      <c r="J358" s="232"/>
    </row>
    <row r="359" spans="1:13" ht="12.75">
      <c r="A359" s="88">
        <v>4</v>
      </c>
      <c r="B359" s="88"/>
      <c r="C359" s="98"/>
      <c r="D359" s="98"/>
      <c r="E359" s="98"/>
      <c r="F359" s="129" t="s">
        <v>319</v>
      </c>
      <c r="G359" s="87">
        <f>SUM(G360)</f>
        <v>90000</v>
      </c>
      <c r="H359" s="87">
        <f>SUM(H360)</f>
        <v>80118.60999999999</v>
      </c>
      <c r="I359" s="87">
        <f>SUM(I360)</f>
        <v>2800</v>
      </c>
      <c r="J359" s="87">
        <f>SUM(J360)</f>
        <v>92800</v>
      </c>
      <c r="K359" s="40">
        <f>J359/G359*100</f>
        <v>103.11111111111111</v>
      </c>
      <c r="L359" s="93">
        <f>SUM(L360)</f>
        <v>91136.10999999999</v>
      </c>
      <c r="M359" s="40">
        <f>L359/J359*100</f>
        <v>98.20701508620688</v>
      </c>
    </row>
    <row r="360" spans="1:13" ht="12.75">
      <c r="A360" s="20"/>
      <c r="B360" s="88">
        <v>42</v>
      </c>
      <c r="C360" s="88"/>
      <c r="D360" s="88"/>
      <c r="E360" s="88">
        <v>422</v>
      </c>
      <c r="F360" s="129" t="s">
        <v>255</v>
      </c>
      <c r="G360" s="87">
        <f>SUM(G361:G364)</f>
        <v>90000</v>
      </c>
      <c r="H360" s="87">
        <f>SUM(H361:H364)</f>
        <v>80118.60999999999</v>
      </c>
      <c r="I360" s="87">
        <f>SUM(I361:I364)</f>
        <v>2800</v>
      </c>
      <c r="J360" s="87">
        <f>SUM(J361:J364)</f>
        <v>92800</v>
      </c>
      <c r="K360" s="40">
        <f>J360/G360*100</f>
        <v>103.11111111111111</v>
      </c>
      <c r="L360" s="87">
        <f>SUM(L361:L364)</f>
        <v>91136.10999999999</v>
      </c>
      <c r="M360" s="40">
        <f>L360/J360*100</f>
        <v>98.20701508620688</v>
      </c>
    </row>
    <row r="361" spans="1:13" ht="12.75">
      <c r="A361" s="20"/>
      <c r="B361" s="20"/>
      <c r="C361" s="100"/>
      <c r="D361" s="171">
        <v>92</v>
      </c>
      <c r="E361" s="100">
        <v>4221</v>
      </c>
      <c r="F361" s="91" t="s">
        <v>320</v>
      </c>
      <c r="G361" s="92">
        <v>25000</v>
      </c>
      <c r="H361" s="92">
        <v>6159.15</v>
      </c>
      <c r="I361" s="92">
        <f>SUM(J361-G361)</f>
        <v>-18800</v>
      </c>
      <c r="J361" s="92">
        <v>6200</v>
      </c>
      <c r="K361" s="40">
        <f>J361/G361*100</f>
        <v>24.8</v>
      </c>
      <c r="L361" s="41">
        <v>6159.15</v>
      </c>
      <c r="M361" s="40">
        <f>L361/J361*100</f>
        <v>99.34112903225805</v>
      </c>
    </row>
    <row r="362" spans="1:13" ht="12.75">
      <c r="A362" s="20"/>
      <c r="B362" s="20"/>
      <c r="C362" s="100"/>
      <c r="D362" s="171">
        <v>93</v>
      </c>
      <c r="E362" s="100">
        <v>4221</v>
      </c>
      <c r="F362" s="91" t="s">
        <v>321</v>
      </c>
      <c r="G362" s="92">
        <v>20000</v>
      </c>
      <c r="H362" s="92">
        <v>37337.5</v>
      </c>
      <c r="I362" s="92">
        <f>SUM(J362-G362)</f>
        <v>26600</v>
      </c>
      <c r="J362" s="92">
        <v>46600</v>
      </c>
      <c r="K362" s="40">
        <f>J362/G362*100</f>
        <v>233</v>
      </c>
      <c r="L362" s="41">
        <v>46525</v>
      </c>
      <c r="M362" s="40">
        <f>L362/J362*100</f>
        <v>99.83905579399142</v>
      </c>
    </row>
    <row r="363" spans="1:13" ht="12.75">
      <c r="A363" s="20"/>
      <c r="B363" s="20"/>
      <c r="C363" s="100"/>
      <c r="D363" s="171">
        <v>94</v>
      </c>
      <c r="E363" s="100">
        <v>4227</v>
      </c>
      <c r="F363" s="91" t="s">
        <v>322</v>
      </c>
      <c r="G363" s="92">
        <v>20000</v>
      </c>
      <c r="H363" s="92">
        <v>19335</v>
      </c>
      <c r="I363" s="92">
        <f>SUM(J363-G363)</f>
        <v>0</v>
      </c>
      <c r="J363" s="92">
        <v>20000</v>
      </c>
      <c r="K363" s="40">
        <f>J363/G363*100</f>
        <v>100</v>
      </c>
      <c r="L363" s="41">
        <v>19355</v>
      </c>
      <c r="M363" s="40">
        <f>L363/J363*100</f>
        <v>96.775</v>
      </c>
    </row>
    <row r="364" spans="1:13" ht="12.75">
      <c r="A364" s="20"/>
      <c r="B364" s="20"/>
      <c r="C364" s="100"/>
      <c r="D364" s="171">
        <v>95</v>
      </c>
      <c r="E364" s="100">
        <v>4227</v>
      </c>
      <c r="F364" s="91" t="s">
        <v>323</v>
      </c>
      <c r="G364" s="92">
        <v>25000</v>
      </c>
      <c r="H364" s="92">
        <v>17286.96</v>
      </c>
      <c r="I364" s="92">
        <f>SUM(J364-G364)</f>
        <v>-5000</v>
      </c>
      <c r="J364" s="92">
        <v>20000</v>
      </c>
      <c r="K364" s="40">
        <f>J364/G364*100</f>
        <v>80</v>
      </c>
      <c r="L364" s="41">
        <v>19096.96</v>
      </c>
      <c r="M364" s="40">
        <f>L364/J364*100</f>
        <v>95.48479999999999</v>
      </c>
    </row>
    <row r="365" spans="1:13" ht="12.75">
      <c r="A365" s="96"/>
      <c r="B365" s="96"/>
      <c r="C365" s="203"/>
      <c r="D365" s="204"/>
      <c r="E365" s="203"/>
      <c r="F365" s="205"/>
      <c r="G365" s="205"/>
      <c r="H365" s="39"/>
      <c r="I365" s="39"/>
      <c r="J365" s="39"/>
      <c r="K365" s="35"/>
      <c r="L365" s="41"/>
      <c r="M365" s="35"/>
    </row>
    <row r="366" spans="1:13" ht="13.5">
      <c r="A366" s="236" t="s">
        <v>324</v>
      </c>
      <c r="B366" s="236"/>
      <c r="C366" s="237"/>
      <c r="D366" s="238"/>
      <c r="E366" s="237"/>
      <c r="F366" s="239"/>
      <c r="G366" s="239"/>
      <c r="H366" s="229"/>
      <c r="I366" s="229"/>
      <c r="J366" s="39"/>
      <c r="K366" s="35"/>
      <c r="L366" s="41"/>
      <c r="M366" s="35"/>
    </row>
    <row r="367" spans="1:13" ht="13.5">
      <c r="A367" s="233" t="s">
        <v>325</v>
      </c>
      <c r="B367" s="233"/>
      <c r="C367" s="233"/>
      <c r="D367" s="233"/>
      <c r="E367" s="233"/>
      <c r="F367" s="234"/>
      <c r="G367" s="234"/>
      <c r="H367" s="235"/>
      <c r="I367" s="235"/>
      <c r="J367" s="235"/>
      <c r="K367" s="201"/>
      <c r="L367" s="202"/>
      <c r="M367" s="201"/>
    </row>
    <row r="368" spans="1:13" ht="14.25">
      <c r="A368" s="186" t="s">
        <v>326</v>
      </c>
      <c r="B368" s="186"/>
      <c r="C368" s="186"/>
      <c r="D368" s="186"/>
      <c r="E368" s="186"/>
      <c r="F368" s="221"/>
      <c r="G368" s="222">
        <f>G372+G396</f>
        <v>3995000</v>
      </c>
      <c r="H368" s="222">
        <f>H372+H396</f>
        <v>895108.9299999999</v>
      </c>
      <c r="I368" s="107">
        <f>SUM(J368-G368)</f>
        <v>-1526740</v>
      </c>
      <c r="J368" s="222">
        <f>J372+J396</f>
        <v>2468260</v>
      </c>
      <c r="K368" s="108">
        <f>J368/G368*100</f>
        <v>61.783729662077604</v>
      </c>
      <c r="L368" s="222">
        <f>L372+L396</f>
        <v>2375138.98</v>
      </c>
      <c r="M368" s="108">
        <f>L368/J368*100</f>
        <v>96.2272604992991</v>
      </c>
    </row>
    <row r="369" spans="1:10" ht="13.5">
      <c r="A369" s="155" t="s">
        <v>327</v>
      </c>
      <c r="B369" s="155"/>
      <c r="C369" s="155"/>
      <c r="D369" s="155"/>
      <c r="E369" s="155"/>
      <c r="F369" s="199"/>
      <c r="G369" s="199"/>
      <c r="H369" s="229"/>
      <c r="I369" s="229"/>
      <c r="J369" s="229"/>
    </row>
    <row r="370" spans="1:10" ht="13.5">
      <c r="A370" s="223" t="s">
        <v>280</v>
      </c>
      <c r="B370" s="223"/>
      <c r="C370" s="223"/>
      <c r="D370" s="223"/>
      <c r="E370" s="223"/>
      <c r="F370" s="223"/>
      <c r="G370" s="223"/>
      <c r="H370" s="223"/>
      <c r="I370" s="223"/>
      <c r="J370" s="223"/>
    </row>
    <row r="371" spans="1:13" ht="12.75">
      <c r="A371" s="88">
        <v>4</v>
      </c>
      <c r="B371" s="88"/>
      <c r="C371" s="98"/>
      <c r="D371" s="98"/>
      <c r="E371" s="98"/>
      <c r="F371" s="129" t="s">
        <v>319</v>
      </c>
      <c r="G371" s="129"/>
      <c r="H371" s="240"/>
      <c r="I371" s="240"/>
      <c r="J371" s="240"/>
      <c r="K371" s="35"/>
      <c r="L371" s="35"/>
      <c r="M371" s="35"/>
    </row>
    <row r="372" spans="1:13" ht="12.75">
      <c r="A372" s="88"/>
      <c r="B372" s="88">
        <v>42</v>
      </c>
      <c r="C372" s="98"/>
      <c r="D372" s="98"/>
      <c r="E372" s="88">
        <v>421</v>
      </c>
      <c r="F372" s="129" t="s">
        <v>255</v>
      </c>
      <c r="G372" s="87">
        <f>SUM(G373:G390)</f>
        <v>3895000</v>
      </c>
      <c r="H372" s="87">
        <f>SUM(H373:H390)</f>
        <v>815015.1799999999</v>
      </c>
      <c r="I372" s="87">
        <f>SUM(I373:I390)</f>
        <v>-1566740</v>
      </c>
      <c r="J372" s="87">
        <f>SUM(J373:J390)</f>
        <v>2328260</v>
      </c>
      <c r="K372" s="40">
        <f>J372/G372*100</f>
        <v>59.77560975609756</v>
      </c>
      <c r="L372" s="87">
        <f>SUM(L373:L390)</f>
        <v>2244814.73</v>
      </c>
      <c r="M372" s="40">
        <f>L372/J372*100</f>
        <v>96.41598146255144</v>
      </c>
    </row>
    <row r="373" spans="1:13" ht="12.75">
      <c r="A373" s="20"/>
      <c r="B373" s="20"/>
      <c r="C373" s="100"/>
      <c r="D373" s="171">
        <v>96</v>
      </c>
      <c r="E373" s="100">
        <v>4213</v>
      </c>
      <c r="F373" s="91" t="s">
        <v>328</v>
      </c>
      <c r="G373" s="92">
        <v>500000</v>
      </c>
      <c r="H373" s="92">
        <v>0</v>
      </c>
      <c r="I373" s="92">
        <f>SUM(J373-G373)</f>
        <v>-500000</v>
      </c>
      <c r="J373" s="92">
        <v>0</v>
      </c>
      <c r="K373" s="40">
        <f>J373/G373*100</f>
        <v>0</v>
      </c>
      <c r="L373" s="41">
        <v>0</v>
      </c>
      <c r="M373" s="40">
        <v>0</v>
      </c>
    </row>
    <row r="374" spans="1:13" ht="12.75">
      <c r="A374" s="20"/>
      <c r="B374" s="20"/>
      <c r="C374" s="100"/>
      <c r="D374" s="171">
        <v>97</v>
      </c>
      <c r="E374" s="100">
        <v>4213</v>
      </c>
      <c r="F374" s="91" t="s">
        <v>329</v>
      </c>
      <c r="G374" s="92">
        <v>500000</v>
      </c>
      <c r="H374" s="92">
        <v>28275</v>
      </c>
      <c r="I374" s="92">
        <f>SUM(J374-G374)</f>
        <v>120800</v>
      </c>
      <c r="J374" s="92">
        <v>620800</v>
      </c>
      <c r="K374" s="40">
        <f>J374/G374*100</f>
        <v>124.16</v>
      </c>
      <c r="L374" s="41">
        <v>620794.54</v>
      </c>
      <c r="M374" s="40">
        <f>L374/J374*100</f>
        <v>99.99912048969072</v>
      </c>
    </row>
    <row r="375" spans="1:13" ht="12.75">
      <c r="A375" s="20"/>
      <c r="B375" s="20"/>
      <c r="C375" s="100"/>
      <c r="D375" s="171">
        <v>98</v>
      </c>
      <c r="E375" s="100">
        <v>4213</v>
      </c>
      <c r="F375" s="91" t="s">
        <v>330</v>
      </c>
      <c r="G375" s="92">
        <v>300000</v>
      </c>
      <c r="H375" s="92">
        <v>0</v>
      </c>
      <c r="I375" s="92">
        <f>SUM(J375-G375)</f>
        <v>244000</v>
      </c>
      <c r="J375" s="92">
        <v>544000</v>
      </c>
      <c r="K375" s="40">
        <f>J375/G375*100</f>
        <v>181.33333333333331</v>
      </c>
      <c r="L375" s="41">
        <v>543931.85</v>
      </c>
      <c r="M375" s="40">
        <f>L375/J375*100</f>
        <v>99.98747242647057</v>
      </c>
    </row>
    <row r="376" spans="1:13" ht="12.75">
      <c r="A376" s="20"/>
      <c r="B376" s="20"/>
      <c r="C376" s="100"/>
      <c r="D376" s="171">
        <v>99</v>
      </c>
      <c r="E376" s="100">
        <v>4213</v>
      </c>
      <c r="F376" s="91" t="s">
        <v>331</v>
      </c>
      <c r="G376" s="92">
        <v>10000</v>
      </c>
      <c r="H376" s="92">
        <v>0</v>
      </c>
      <c r="I376" s="92">
        <f>SUM(J376-G376)</f>
        <v>-10000</v>
      </c>
      <c r="J376" s="92">
        <v>0</v>
      </c>
      <c r="K376" s="40">
        <f>J376/G376*100</f>
        <v>0</v>
      </c>
      <c r="L376" s="41">
        <v>0</v>
      </c>
      <c r="M376" s="40">
        <v>0</v>
      </c>
    </row>
    <row r="377" spans="1:13" ht="12.75">
      <c r="A377" s="20"/>
      <c r="B377" s="20"/>
      <c r="C377" s="100"/>
      <c r="D377" s="171">
        <v>100</v>
      </c>
      <c r="E377" s="100">
        <v>4213</v>
      </c>
      <c r="F377" s="91" t="s">
        <v>332</v>
      </c>
      <c r="G377" s="92">
        <v>250000</v>
      </c>
      <c r="H377" s="92">
        <v>167125</v>
      </c>
      <c r="I377" s="92">
        <f>SUM(J377-G377)</f>
        <v>-82500</v>
      </c>
      <c r="J377" s="92">
        <v>167500</v>
      </c>
      <c r="K377" s="40">
        <f>J377/G377*100</f>
        <v>67</v>
      </c>
      <c r="L377" s="41">
        <v>167125</v>
      </c>
      <c r="M377" s="40">
        <f>L377/J377*100</f>
        <v>99.77611940298507</v>
      </c>
    </row>
    <row r="378" spans="1:13" ht="12.75">
      <c r="A378" s="20"/>
      <c r="B378" s="20"/>
      <c r="C378" s="100"/>
      <c r="D378" s="171">
        <v>101</v>
      </c>
      <c r="E378" s="100">
        <v>4213</v>
      </c>
      <c r="F378" s="91" t="s">
        <v>333</v>
      </c>
      <c r="G378" s="92">
        <v>500000</v>
      </c>
      <c r="H378" s="92">
        <v>0</v>
      </c>
      <c r="I378" s="92">
        <f>SUM(J378-G378)</f>
        <v>-500000</v>
      </c>
      <c r="J378" s="92">
        <v>0</v>
      </c>
      <c r="K378" s="40">
        <f>J378/G378*100</f>
        <v>0</v>
      </c>
      <c r="L378" s="41">
        <v>0</v>
      </c>
      <c r="M378" s="40">
        <v>0</v>
      </c>
    </row>
    <row r="379" spans="1:13" ht="12.75">
      <c r="A379" s="20"/>
      <c r="B379" s="20"/>
      <c r="C379" s="100"/>
      <c r="D379" s="171">
        <v>102</v>
      </c>
      <c r="E379" s="100">
        <v>4213</v>
      </c>
      <c r="F379" s="91" t="s">
        <v>334</v>
      </c>
      <c r="G379" s="92">
        <v>80000</v>
      </c>
      <c r="H379" s="92">
        <v>159146.49</v>
      </c>
      <c r="I379" s="92">
        <f>SUM(J379-G379)</f>
        <v>80000</v>
      </c>
      <c r="J379" s="92">
        <v>160000</v>
      </c>
      <c r="K379" s="40">
        <f>J379/G379*100</f>
        <v>200</v>
      </c>
      <c r="L379" s="41">
        <v>159146.49</v>
      </c>
      <c r="M379" s="40">
        <f>L379/J379*100</f>
        <v>99.46655625</v>
      </c>
    </row>
    <row r="380" spans="1:13" ht="12.75">
      <c r="A380" s="20"/>
      <c r="B380" s="20"/>
      <c r="C380" s="100"/>
      <c r="D380" s="171">
        <v>103</v>
      </c>
      <c r="E380" s="100">
        <v>4213</v>
      </c>
      <c r="F380" s="91" t="s">
        <v>335</v>
      </c>
      <c r="G380" s="92">
        <v>80000</v>
      </c>
      <c r="H380" s="92">
        <v>0</v>
      </c>
      <c r="I380" s="92">
        <f>SUM(J380-G380)</f>
        <v>0</v>
      </c>
      <c r="J380" s="92">
        <v>80000</v>
      </c>
      <c r="K380" s="40">
        <f>J380/G380*100</f>
        <v>100</v>
      </c>
      <c r="L380" s="41">
        <v>0</v>
      </c>
      <c r="M380" s="40">
        <f>L380/J380*100</f>
        <v>0</v>
      </c>
    </row>
    <row r="381" spans="1:13" ht="12.75">
      <c r="A381" s="20"/>
      <c r="B381" s="20"/>
      <c r="C381" s="100"/>
      <c r="D381" s="171">
        <v>104</v>
      </c>
      <c r="E381" s="100">
        <v>4213</v>
      </c>
      <c r="F381" s="91" t="s">
        <v>336</v>
      </c>
      <c r="G381" s="92">
        <v>200000</v>
      </c>
      <c r="H381" s="92">
        <v>0</v>
      </c>
      <c r="I381" s="92">
        <f>SUM(J381-G381)</f>
        <v>-200000</v>
      </c>
      <c r="J381" s="92">
        <v>0</v>
      </c>
      <c r="K381" s="40">
        <f>J381/G381*100</f>
        <v>0</v>
      </c>
      <c r="L381" s="41">
        <v>0</v>
      </c>
      <c r="M381" s="40">
        <v>0</v>
      </c>
    </row>
    <row r="382" spans="1:13" ht="12.75">
      <c r="A382" s="20"/>
      <c r="B382" s="20"/>
      <c r="C382" s="100"/>
      <c r="D382" s="171">
        <v>105</v>
      </c>
      <c r="E382" s="100">
        <v>4213</v>
      </c>
      <c r="F382" s="91" t="s">
        <v>337</v>
      </c>
      <c r="G382" s="92">
        <v>250000</v>
      </c>
      <c r="H382" s="92">
        <v>0</v>
      </c>
      <c r="I382" s="92">
        <f>SUM(J382-G382)</f>
        <v>-250000</v>
      </c>
      <c r="J382" s="92">
        <v>0</v>
      </c>
      <c r="K382" s="40">
        <f>J382/G382*100</f>
        <v>0</v>
      </c>
      <c r="L382" s="41">
        <v>0</v>
      </c>
      <c r="M382" s="40">
        <v>0</v>
      </c>
    </row>
    <row r="383" spans="1:13" ht="12.75">
      <c r="A383" s="20"/>
      <c r="B383" s="20"/>
      <c r="C383" s="100"/>
      <c r="D383" s="171">
        <v>106</v>
      </c>
      <c r="E383" s="100">
        <v>4213</v>
      </c>
      <c r="F383" s="91" t="s">
        <v>338</v>
      </c>
      <c r="G383" s="92">
        <v>300000</v>
      </c>
      <c r="H383" s="92">
        <v>0</v>
      </c>
      <c r="I383" s="92">
        <f>SUM(J383-G383)</f>
        <v>-300000</v>
      </c>
      <c r="J383" s="92">
        <v>0</v>
      </c>
      <c r="K383" s="40">
        <f>J383/G383*100</f>
        <v>0</v>
      </c>
      <c r="L383" s="41">
        <v>0</v>
      </c>
      <c r="M383" s="40">
        <v>0</v>
      </c>
    </row>
    <row r="384" spans="1:13" ht="12.75">
      <c r="A384" s="20"/>
      <c r="B384" s="20"/>
      <c r="C384" s="100"/>
      <c r="D384" s="171">
        <v>107</v>
      </c>
      <c r="E384" s="100">
        <v>4213</v>
      </c>
      <c r="F384" s="91" t="s">
        <v>339</v>
      </c>
      <c r="G384" s="92">
        <v>100000</v>
      </c>
      <c r="H384" s="92">
        <v>0</v>
      </c>
      <c r="I384" s="92">
        <f>SUM(J384-G384)</f>
        <v>-100000</v>
      </c>
      <c r="J384" s="92">
        <v>0</v>
      </c>
      <c r="K384" s="40">
        <f>J384/G384*100</f>
        <v>0</v>
      </c>
      <c r="L384" s="41">
        <v>0</v>
      </c>
      <c r="M384" s="40">
        <v>0</v>
      </c>
    </row>
    <row r="385" spans="1:13" ht="12.75">
      <c r="A385" s="20"/>
      <c r="B385" s="20"/>
      <c r="C385" s="100"/>
      <c r="D385" s="171">
        <v>108</v>
      </c>
      <c r="E385" s="100">
        <v>4213</v>
      </c>
      <c r="F385" s="91" t="s">
        <v>340</v>
      </c>
      <c r="G385" s="92">
        <v>150000</v>
      </c>
      <c r="H385" s="92">
        <v>0</v>
      </c>
      <c r="I385" s="92">
        <f>SUM(J385-G385)</f>
        <v>-50000</v>
      </c>
      <c r="J385" s="92">
        <v>100000</v>
      </c>
      <c r="K385" s="40">
        <f>J385/G385*100</f>
        <v>66.66666666666666</v>
      </c>
      <c r="L385" s="41">
        <v>83849.29</v>
      </c>
      <c r="M385" s="40">
        <f>L385/J385*100</f>
        <v>83.84929</v>
      </c>
    </row>
    <row r="386" spans="1:13" ht="12.75">
      <c r="A386" s="20"/>
      <c r="B386" s="20"/>
      <c r="C386" s="100"/>
      <c r="D386" s="171">
        <v>109</v>
      </c>
      <c r="E386" s="100">
        <v>4213</v>
      </c>
      <c r="F386" s="91" t="s">
        <v>341</v>
      </c>
      <c r="G386" s="92">
        <v>100000</v>
      </c>
      <c r="H386" s="92">
        <v>0</v>
      </c>
      <c r="I386" s="92">
        <f>SUM(J386-G386)</f>
        <v>-100000</v>
      </c>
      <c r="J386" s="92">
        <v>0</v>
      </c>
      <c r="K386" s="40">
        <f>J386/G386*100</f>
        <v>0</v>
      </c>
      <c r="L386" s="41">
        <v>0</v>
      </c>
      <c r="M386" s="40">
        <v>0</v>
      </c>
    </row>
    <row r="387" spans="1:13" ht="12.75">
      <c r="A387" s="20"/>
      <c r="B387" s="20"/>
      <c r="C387" s="100"/>
      <c r="D387" s="171">
        <v>110</v>
      </c>
      <c r="E387" s="100">
        <v>4213</v>
      </c>
      <c r="F387" s="91" t="s">
        <v>342</v>
      </c>
      <c r="G387" s="92">
        <v>100000</v>
      </c>
      <c r="H387" s="92">
        <v>0</v>
      </c>
      <c r="I387" s="92">
        <f>SUM(J387-G387)</f>
        <v>-100000</v>
      </c>
      <c r="J387" s="92">
        <v>0</v>
      </c>
      <c r="K387" s="40">
        <f>J387/G387*100</f>
        <v>0</v>
      </c>
      <c r="L387" s="41">
        <v>0</v>
      </c>
      <c r="M387" s="40">
        <v>0</v>
      </c>
    </row>
    <row r="388" spans="1:13" ht="12.75">
      <c r="A388" s="20"/>
      <c r="B388" s="20"/>
      <c r="C388" s="100"/>
      <c r="D388" s="171">
        <v>111</v>
      </c>
      <c r="E388" s="100">
        <v>4213</v>
      </c>
      <c r="F388" s="91" t="s">
        <v>343</v>
      </c>
      <c r="G388" s="92">
        <v>100000</v>
      </c>
      <c r="H388" s="92">
        <v>460468.69</v>
      </c>
      <c r="I388" s="92">
        <f>SUM(J388-G388)</f>
        <v>380470</v>
      </c>
      <c r="J388" s="92">
        <v>480470</v>
      </c>
      <c r="K388" s="40">
        <f>J388/G388*100</f>
        <v>480.47</v>
      </c>
      <c r="L388" s="41">
        <v>494480.44</v>
      </c>
      <c r="M388" s="40">
        <f>L388/J388*100</f>
        <v>102.915986429954</v>
      </c>
    </row>
    <row r="389" spans="1:13" ht="12.75">
      <c r="A389" s="20"/>
      <c r="B389" s="20"/>
      <c r="C389" s="100"/>
      <c r="D389" s="171">
        <v>112</v>
      </c>
      <c r="E389" s="100">
        <v>4213</v>
      </c>
      <c r="F389" s="91" t="s">
        <v>344</v>
      </c>
      <c r="G389" s="92">
        <v>300000</v>
      </c>
      <c r="H389" s="92">
        <v>0</v>
      </c>
      <c r="I389" s="92">
        <f>SUM(J389-G389)</f>
        <v>-124510</v>
      </c>
      <c r="J389" s="92">
        <v>175490</v>
      </c>
      <c r="K389" s="40">
        <f>J389/G389*100</f>
        <v>58.49666666666666</v>
      </c>
      <c r="L389" s="41">
        <v>175487.12</v>
      </c>
      <c r="M389" s="40">
        <f>L389/J389*100</f>
        <v>99.9983588808479</v>
      </c>
    </row>
    <row r="390" spans="1:13" ht="12.75">
      <c r="A390" s="20"/>
      <c r="B390" s="20"/>
      <c r="C390" s="100"/>
      <c r="D390" s="171">
        <v>113</v>
      </c>
      <c r="E390" s="100">
        <v>4213</v>
      </c>
      <c r="F390" s="91" t="s">
        <v>345</v>
      </c>
      <c r="G390" s="92">
        <v>75000</v>
      </c>
      <c r="H390" s="92">
        <v>0</v>
      </c>
      <c r="I390" s="92">
        <f>SUM(J390-G390)</f>
        <v>-75000</v>
      </c>
      <c r="J390" s="92">
        <v>0</v>
      </c>
      <c r="K390" s="40">
        <f>J390/G390*100</f>
        <v>0</v>
      </c>
      <c r="L390" s="41">
        <v>0</v>
      </c>
      <c r="M390" s="40">
        <v>0</v>
      </c>
    </row>
    <row r="391" spans="1:10" ht="13.5">
      <c r="A391" s="151" t="s">
        <v>346</v>
      </c>
      <c r="B391" s="151"/>
      <c r="C391" s="151"/>
      <c r="D391" s="151"/>
      <c r="E391" s="151"/>
      <c r="F391" s="241"/>
      <c r="G391" s="241"/>
      <c r="H391" s="242"/>
      <c r="I391" s="242"/>
      <c r="J391" s="242"/>
    </row>
    <row r="392" spans="1:13" ht="13.5">
      <c r="A392" s="233" t="s">
        <v>347</v>
      </c>
      <c r="B392" s="233"/>
      <c r="C392" s="233"/>
      <c r="D392" s="233"/>
      <c r="E392" s="233"/>
      <c r="F392" s="234"/>
      <c r="G392" s="234"/>
      <c r="H392" s="235"/>
      <c r="I392" s="235"/>
      <c r="J392" s="235"/>
      <c r="K392" s="243"/>
      <c r="L392" s="243"/>
      <c r="M392" s="243"/>
    </row>
    <row r="393" spans="1:13" ht="13.5">
      <c r="A393" s="186" t="s">
        <v>348</v>
      </c>
      <c r="B393" s="186"/>
      <c r="C393" s="186"/>
      <c r="D393" s="186"/>
      <c r="E393" s="186"/>
      <c r="F393" s="221"/>
      <c r="G393" s="221"/>
      <c r="H393" s="229"/>
      <c r="I393" s="229"/>
      <c r="J393" s="229"/>
      <c r="K393" s="16"/>
      <c r="L393" s="16"/>
      <c r="M393" s="16"/>
    </row>
    <row r="394" spans="1:13" ht="13.5">
      <c r="A394" s="155" t="s">
        <v>318</v>
      </c>
      <c r="B394" s="155"/>
      <c r="C394" s="155"/>
      <c r="D394" s="155"/>
      <c r="E394" s="155"/>
      <c r="F394" s="199"/>
      <c r="G394" s="199"/>
      <c r="H394" s="229"/>
      <c r="I394" s="229"/>
      <c r="J394" s="229"/>
      <c r="K394" s="244"/>
      <c r="L394" s="244"/>
      <c r="M394" s="244"/>
    </row>
    <row r="395" spans="1:10" ht="13.5">
      <c r="A395" s="232" t="s">
        <v>349</v>
      </c>
      <c r="B395" s="232"/>
      <c r="C395" s="232"/>
      <c r="D395" s="232"/>
      <c r="E395" s="232"/>
      <c r="F395" s="232"/>
      <c r="G395" s="232"/>
      <c r="H395" s="232"/>
      <c r="I395" s="232"/>
      <c r="J395" s="232"/>
    </row>
    <row r="396" spans="1:13" ht="12.75">
      <c r="A396" s="88">
        <v>4</v>
      </c>
      <c r="B396" s="88"/>
      <c r="C396" s="98"/>
      <c r="D396" s="98"/>
      <c r="E396" s="98"/>
      <c r="F396" s="129" t="s">
        <v>319</v>
      </c>
      <c r="G396" s="87">
        <f>SUM(G397)</f>
        <v>100000</v>
      </c>
      <c r="H396" s="87">
        <f>SUM(H397)</f>
        <v>80093.75</v>
      </c>
      <c r="I396" s="87">
        <f>SUM(I397)</f>
        <v>40000</v>
      </c>
      <c r="J396" s="87">
        <f>SUM(J397)</f>
        <v>140000</v>
      </c>
      <c r="K396" s="40">
        <f>J396/G396*100</f>
        <v>140</v>
      </c>
      <c r="L396" s="93">
        <f>SUM(L397)</f>
        <v>130324.25</v>
      </c>
      <c r="M396" s="40">
        <f>L396/J396*100</f>
        <v>93.08875</v>
      </c>
    </row>
    <row r="397" spans="1:13" ht="12.75">
      <c r="A397" s="20"/>
      <c r="B397" s="88">
        <v>42</v>
      </c>
      <c r="C397" s="88"/>
      <c r="D397" s="88"/>
      <c r="E397" s="88">
        <v>421</v>
      </c>
      <c r="F397" s="129" t="s">
        <v>255</v>
      </c>
      <c r="G397" s="87">
        <f>SUM(G398)</f>
        <v>100000</v>
      </c>
      <c r="H397" s="87">
        <f>SUM(H398)</f>
        <v>80093.75</v>
      </c>
      <c r="I397" s="87">
        <f>SUM(I398)</f>
        <v>40000</v>
      </c>
      <c r="J397" s="87">
        <f>SUM(J398)</f>
        <v>140000</v>
      </c>
      <c r="K397" s="40">
        <f>J397/G397*100</f>
        <v>140</v>
      </c>
      <c r="L397" s="93">
        <f>SUM(L398)</f>
        <v>130324.25</v>
      </c>
      <c r="M397" s="40">
        <f>L397/J397*100</f>
        <v>93.08875</v>
      </c>
    </row>
    <row r="398" spans="1:13" ht="12.75">
      <c r="A398" s="20"/>
      <c r="B398" s="20"/>
      <c r="C398" s="100"/>
      <c r="D398" s="171">
        <v>114</v>
      </c>
      <c r="E398" s="100">
        <v>4214</v>
      </c>
      <c r="F398" s="91" t="s">
        <v>350</v>
      </c>
      <c r="G398" s="92">
        <v>100000</v>
      </c>
      <c r="H398" s="92">
        <v>80093.75</v>
      </c>
      <c r="I398" s="92">
        <f>SUM(J398-G398)</f>
        <v>40000</v>
      </c>
      <c r="J398" s="92">
        <v>140000</v>
      </c>
      <c r="K398" s="40">
        <f>J398/G398*100</f>
        <v>140</v>
      </c>
      <c r="L398" s="41">
        <v>130324.25</v>
      </c>
      <c r="M398" s="40">
        <f>L398/J398*100</f>
        <v>93.08875</v>
      </c>
    </row>
    <row r="399" spans="1:12" ht="13.5">
      <c r="A399" s="245" t="s">
        <v>351</v>
      </c>
      <c r="B399" s="245"/>
      <c r="C399" s="245"/>
      <c r="D399" s="245"/>
      <c r="E399" s="245"/>
      <c r="F399" s="246"/>
      <c r="G399" s="246"/>
      <c r="H399" s="247"/>
      <c r="I399" s="247"/>
      <c r="J399" s="247"/>
      <c r="L399" s="198"/>
    </row>
    <row r="400" spans="1:13" ht="14.25">
      <c r="A400" s="245" t="s">
        <v>352</v>
      </c>
      <c r="B400" s="245"/>
      <c r="C400" s="245"/>
      <c r="D400" s="245"/>
      <c r="E400" s="245"/>
      <c r="F400" s="245"/>
      <c r="G400" s="222">
        <f>G409+G418</f>
        <v>871000</v>
      </c>
      <c r="H400" s="222">
        <f>H409+H418</f>
        <v>23875</v>
      </c>
      <c r="I400" s="107">
        <f>SUM(J400-G400)</f>
        <v>-653500</v>
      </c>
      <c r="J400" s="222">
        <f>J409+J418</f>
        <v>217500</v>
      </c>
      <c r="K400" s="108">
        <f>J400/G400*100</f>
        <v>24.971297359357063</v>
      </c>
      <c r="L400" s="222">
        <f>L409+L418</f>
        <v>156000</v>
      </c>
      <c r="M400" s="108">
        <f>L400/J400*100</f>
        <v>71.72413793103448</v>
      </c>
    </row>
    <row r="401" spans="1:10" ht="13.5">
      <c r="A401" s="248" t="s">
        <v>353</v>
      </c>
      <c r="B401" s="248"/>
      <c r="C401" s="248"/>
      <c r="D401" s="248"/>
      <c r="E401" s="248"/>
      <c r="F401" s="248"/>
      <c r="G401" s="248"/>
      <c r="H401" s="200"/>
      <c r="I401" s="200"/>
      <c r="J401" s="151"/>
    </row>
    <row r="402" spans="1:10" ht="13.5">
      <c r="A402" s="249" t="s">
        <v>354</v>
      </c>
      <c r="B402" s="249"/>
      <c r="C402" s="249"/>
      <c r="D402" s="249"/>
      <c r="E402" s="249"/>
      <c r="F402" s="249"/>
      <c r="G402" s="249"/>
      <c r="H402" s="250"/>
      <c r="I402" s="250"/>
      <c r="J402" s="151"/>
    </row>
    <row r="403" spans="1:13" ht="26.25" customHeight="1">
      <c r="A403" s="73" t="s">
        <v>27</v>
      </c>
      <c r="B403" s="74" t="s">
        <v>28</v>
      </c>
      <c r="C403" s="74" t="s">
        <v>29</v>
      </c>
      <c r="D403" s="74"/>
      <c r="E403" s="74" t="s">
        <v>31</v>
      </c>
      <c r="F403" s="75" t="s">
        <v>32</v>
      </c>
      <c r="G403" s="251" t="s">
        <v>3</v>
      </c>
      <c r="H403" s="79" t="s">
        <v>4</v>
      </c>
      <c r="I403" s="78" t="s">
        <v>5</v>
      </c>
      <c r="J403" s="79" t="s">
        <v>6</v>
      </c>
      <c r="K403" s="79" t="s">
        <v>7</v>
      </c>
      <c r="L403" s="79" t="s">
        <v>8</v>
      </c>
      <c r="M403" s="79" t="s">
        <v>9</v>
      </c>
    </row>
    <row r="404" spans="1:13" ht="12.75" customHeight="1">
      <c r="A404" s="166">
        <v>1</v>
      </c>
      <c r="B404" s="166"/>
      <c r="C404" s="166"/>
      <c r="D404" s="166"/>
      <c r="E404" s="166"/>
      <c r="F404" s="167">
        <v>2</v>
      </c>
      <c r="G404" s="167" t="s">
        <v>33</v>
      </c>
      <c r="H404" s="193">
        <v>4</v>
      </c>
      <c r="I404" s="193">
        <v>5</v>
      </c>
      <c r="J404" s="193">
        <v>6</v>
      </c>
      <c r="K404" s="252">
        <v>7</v>
      </c>
      <c r="L404" s="253"/>
      <c r="M404" s="253"/>
    </row>
    <row r="405" spans="1:13" ht="13.5">
      <c r="A405" s="213" t="s">
        <v>355</v>
      </c>
      <c r="B405" s="214"/>
      <c r="C405" s="214"/>
      <c r="D405" s="214"/>
      <c r="E405" s="214"/>
      <c r="F405" s="214"/>
      <c r="G405" s="214"/>
      <c r="H405" s="201"/>
      <c r="I405" s="201"/>
      <c r="J405" s="201"/>
      <c r="K405" s="201"/>
      <c r="L405" s="201"/>
      <c r="M405" s="201"/>
    </row>
    <row r="406" spans="1:10" ht="13.5">
      <c r="A406" s="151" t="s">
        <v>356</v>
      </c>
      <c r="B406" s="254"/>
      <c r="C406" s="254"/>
      <c r="D406" s="254"/>
      <c r="E406" s="254"/>
      <c r="F406" s="254"/>
      <c r="G406" s="254"/>
      <c r="H406" s="255"/>
      <c r="I406" s="255"/>
      <c r="J406" s="255"/>
    </row>
    <row r="407" spans="1:10" ht="13.5">
      <c r="A407" s="155" t="s">
        <v>354</v>
      </c>
      <c r="B407" s="155"/>
      <c r="C407" s="155"/>
      <c r="D407" s="155"/>
      <c r="E407" s="155"/>
      <c r="F407" s="199"/>
      <c r="G407" s="199"/>
      <c r="H407" s="200"/>
      <c r="I407" s="200"/>
      <c r="J407" s="151"/>
    </row>
    <row r="408" spans="1:10" ht="13.5">
      <c r="A408" s="223" t="s">
        <v>357</v>
      </c>
      <c r="B408" s="223"/>
      <c r="C408" s="223"/>
      <c r="D408" s="223"/>
      <c r="E408" s="223"/>
      <c r="F408" s="223"/>
      <c r="G408" s="223"/>
      <c r="H408" s="223"/>
      <c r="I408" s="223"/>
      <c r="J408" s="223"/>
    </row>
    <row r="409" spans="1:13" ht="12.75">
      <c r="A409" s="85">
        <v>4</v>
      </c>
      <c r="B409" s="85"/>
      <c r="C409" s="110"/>
      <c r="D409" s="110"/>
      <c r="E409" s="110"/>
      <c r="F409" s="256" t="s">
        <v>358</v>
      </c>
      <c r="G409" s="87">
        <f>SUM(G410)</f>
        <v>100000</v>
      </c>
      <c r="H409" s="87">
        <f>SUM(H410)</f>
        <v>0</v>
      </c>
      <c r="I409" s="87">
        <f>SUM(I410)</f>
        <v>-52500</v>
      </c>
      <c r="J409" s="87">
        <f>SUM(J410)</f>
        <v>47500</v>
      </c>
      <c r="K409" s="40">
        <f>J409/G409*100</f>
        <v>47.5</v>
      </c>
      <c r="L409" s="93">
        <f>SUM(L410)</f>
        <v>23750</v>
      </c>
      <c r="M409" s="40">
        <f>L409/J409*100</f>
        <v>50</v>
      </c>
    </row>
    <row r="410" spans="1:13" ht="12.75">
      <c r="A410" s="20"/>
      <c r="B410" s="88">
        <v>42</v>
      </c>
      <c r="C410" s="98"/>
      <c r="D410" s="98"/>
      <c r="E410" s="98"/>
      <c r="F410" s="129" t="s">
        <v>359</v>
      </c>
      <c r="G410" s="87">
        <f>SUM(G411)</f>
        <v>100000</v>
      </c>
      <c r="H410" s="87">
        <f>SUM(H411)</f>
        <v>0</v>
      </c>
      <c r="I410" s="87">
        <f>SUM(I411)</f>
        <v>-52500</v>
      </c>
      <c r="J410" s="87">
        <f>SUM(J411)</f>
        <v>47500</v>
      </c>
      <c r="K410" s="40">
        <f>J410/G410*100</f>
        <v>47.5</v>
      </c>
      <c r="L410" s="93">
        <f>SUM(L411)</f>
        <v>23750</v>
      </c>
      <c r="M410" s="40">
        <f>L410/J410*100</f>
        <v>50</v>
      </c>
    </row>
    <row r="411" spans="1:13" ht="12.75">
      <c r="A411" s="94"/>
      <c r="B411" s="88"/>
      <c r="C411" s="98"/>
      <c r="D411" s="98"/>
      <c r="E411" s="88">
        <v>426</v>
      </c>
      <c r="F411" s="129" t="s">
        <v>143</v>
      </c>
      <c r="G411" s="87">
        <f>SUM(G412:G413)</f>
        <v>100000</v>
      </c>
      <c r="H411" s="87">
        <f>SUM(H412:H413)</f>
        <v>0</v>
      </c>
      <c r="I411" s="87">
        <f>SUM(I412:I413)</f>
        <v>-52500</v>
      </c>
      <c r="J411" s="87">
        <f>SUM(J412:J413)</f>
        <v>47500</v>
      </c>
      <c r="K411" s="40">
        <f>J411/G411*100</f>
        <v>47.5</v>
      </c>
      <c r="L411" s="93">
        <f>SUM(L412:L413)</f>
        <v>23750</v>
      </c>
      <c r="M411" s="40">
        <f>L411/J411*100</f>
        <v>50</v>
      </c>
    </row>
    <row r="412" spans="1:13" ht="12.75">
      <c r="A412" s="20"/>
      <c r="B412" s="20"/>
      <c r="C412" s="100"/>
      <c r="D412" s="171">
        <v>115</v>
      </c>
      <c r="E412" s="100">
        <v>4264</v>
      </c>
      <c r="F412" s="91" t="s">
        <v>360</v>
      </c>
      <c r="G412" s="92">
        <v>100000</v>
      </c>
      <c r="H412" s="92">
        <v>0</v>
      </c>
      <c r="I412" s="92">
        <f>SUM(J412-G412)</f>
        <v>-100000</v>
      </c>
      <c r="J412" s="92">
        <v>0</v>
      </c>
      <c r="K412" s="40">
        <f>J412/G412*100</f>
        <v>0</v>
      </c>
      <c r="L412" s="41">
        <v>0</v>
      </c>
      <c r="M412" s="40">
        <v>0</v>
      </c>
    </row>
    <row r="413" spans="1:13" ht="12.75">
      <c r="A413" s="20"/>
      <c r="B413" s="20"/>
      <c r="C413" s="100"/>
      <c r="D413" s="171">
        <v>115</v>
      </c>
      <c r="E413" s="100">
        <v>4264</v>
      </c>
      <c r="F413" s="91" t="s">
        <v>361</v>
      </c>
      <c r="G413" s="92">
        <v>0</v>
      </c>
      <c r="H413" s="92">
        <v>0</v>
      </c>
      <c r="I413" s="92">
        <f>SUM(J413-G413)</f>
        <v>47500</v>
      </c>
      <c r="J413" s="92">
        <v>47500</v>
      </c>
      <c r="K413" s="40"/>
      <c r="L413" s="41">
        <v>23750</v>
      </c>
      <c r="M413" s="40">
        <f>L413/J413*100</f>
        <v>50</v>
      </c>
    </row>
    <row r="414" spans="1:13" ht="13.5">
      <c r="A414" s="233" t="s">
        <v>362</v>
      </c>
      <c r="B414" s="233"/>
      <c r="C414" s="233"/>
      <c r="D414" s="233"/>
      <c r="E414" s="233"/>
      <c r="F414" s="234"/>
      <c r="G414" s="234"/>
      <c r="H414" s="235"/>
      <c r="I414" s="235"/>
      <c r="J414" s="235"/>
      <c r="K414" s="257"/>
      <c r="L414" s="257"/>
      <c r="M414" s="258"/>
    </row>
    <row r="415" spans="1:13" ht="13.5">
      <c r="A415" s="186" t="s">
        <v>363</v>
      </c>
      <c r="B415" s="186"/>
      <c r="C415" s="186"/>
      <c r="D415" s="186"/>
      <c r="E415" s="186"/>
      <c r="F415" s="221"/>
      <c r="G415" s="221"/>
      <c r="H415" s="229"/>
      <c r="I415" s="229"/>
      <c r="J415" s="229"/>
      <c r="K415" s="35"/>
      <c r="L415" s="35"/>
      <c r="M415" s="40"/>
    </row>
    <row r="416" spans="1:13" ht="13.5">
      <c r="A416" s="155" t="s">
        <v>318</v>
      </c>
      <c r="B416" s="155"/>
      <c r="C416" s="155"/>
      <c r="D416" s="155"/>
      <c r="E416" s="155"/>
      <c r="F416" s="199"/>
      <c r="G416" s="199"/>
      <c r="H416" s="229"/>
      <c r="I416" s="229"/>
      <c r="J416" s="229"/>
      <c r="K416" s="35"/>
      <c r="L416" s="35"/>
      <c r="M416" s="40"/>
    </row>
    <row r="417" spans="1:13" ht="13.5">
      <c r="A417" s="232" t="s">
        <v>311</v>
      </c>
      <c r="B417" s="232"/>
      <c r="C417" s="232"/>
      <c r="D417" s="232"/>
      <c r="E417" s="232"/>
      <c r="F417" s="232"/>
      <c r="G417" s="232"/>
      <c r="H417" s="232"/>
      <c r="I417" s="232"/>
      <c r="J417" s="232"/>
      <c r="K417" s="35"/>
      <c r="L417" s="35"/>
      <c r="M417" s="40"/>
    </row>
    <row r="418" spans="1:13" ht="12.75">
      <c r="A418" s="88">
        <v>4</v>
      </c>
      <c r="B418" s="88"/>
      <c r="C418" s="98"/>
      <c r="D418" s="98"/>
      <c r="E418" s="98"/>
      <c r="F418" s="129" t="s">
        <v>319</v>
      </c>
      <c r="G418" s="87">
        <f>SUM(G419)</f>
        <v>771000</v>
      </c>
      <c r="H418" s="87">
        <f>SUM(H419)</f>
        <v>23875</v>
      </c>
      <c r="I418" s="87">
        <f>SUM(I419)</f>
        <v>-601000</v>
      </c>
      <c r="J418" s="87">
        <f>SUM(J419)</f>
        <v>170000</v>
      </c>
      <c r="K418" s="40">
        <f>J418/G418*100</f>
        <v>22.04928664072633</v>
      </c>
      <c r="L418" s="93">
        <f>SUM(L419)</f>
        <v>132250</v>
      </c>
      <c r="M418" s="40">
        <f>L418/J418*100</f>
        <v>77.79411764705883</v>
      </c>
    </row>
    <row r="419" spans="1:13" ht="12.75">
      <c r="A419" s="20"/>
      <c r="B419" s="88">
        <v>42</v>
      </c>
      <c r="C419" s="88"/>
      <c r="D419" s="88"/>
      <c r="E419" s="88">
        <v>426</v>
      </c>
      <c r="F419" s="129" t="s">
        <v>255</v>
      </c>
      <c r="G419" s="87">
        <f>SUM(G420:G441)</f>
        <v>771000</v>
      </c>
      <c r="H419" s="87">
        <f>SUM(H420:H441)</f>
        <v>23875</v>
      </c>
      <c r="I419" s="87">
        <f>SUM(I420:I441)</f>
        <v>-601000</v>
      </c>
      <c r="J419" s="87">
        <f>SUM(J420:J441)</f>
        <v>170000</v>
      </c>
      <c r="K419" s="40">
        <f>J419/G419*100</f>
        <v>22.04928664072633</v>
      </c>
      <c r="L419" s="87">
        <f>SUM(L420:L441)</f>
        <v>132250</v>
      </c>
      <c r="M419" s="40">
        <f>L419/J419*100</f>
        <v>77.79411764705883</v>
      </c>
    </row>
    <row r="420" spans="1:13" ht="12.75">
      <c r="A420" s="20"/>
      <c r="B420" s="112"/>
      <c r="C420" s="112"/>
      <c r="D420" s="171">
        <v>116</v>
      </c>
      <c r="E420" s="90">
        <v>4264</v>
      </c>
      <c r="F420" s="91" t="s">
        <v>364</v>
      </c>
      <c r="G420" s="92">
        <v>11000</v>
      </c>
      <c r="H420" s="92">
        <v>0</v>
      </c>
      <c r="I420" s="92">
        <f>SUM(J420-G420)</f>
        <v>-11000</v>
      </c>
      <c r="J420" s="92">
        <v>0</v>
      </c>
      <c r="K420" s="40">
        <f>J420/G420*100</f>
        <v>0</v>
      </c>
      <c r="L420" s="41">
        <v>0</v>
      </c>
      <c r="M420" s="40">
        <v>0</v>
      </c>
    </row>
    <row r="421" spans="1:13" ht="12.75">
      <c r="A421" s="20"/>
      <c r="B421" s="112"/>
      <c r="C421" s="112"/>
      <c r="D421" s="171"/>
      <c r="E421" s="90">
        <v>4264</v>
      </c>
      <c r="F421" s="91" t="s">
        <v>365</v>
      </c>
      <c r="G421" s="92">
        <v>0</v>
      </c>
      <c r="H421" s="92">
        <v>0</v>
      </c>
      <c r="I421" s="92">
        <f>SUM(J421-G421)</f>
        <v>0</v>
      </c>
      <c r="J421" s="92">
        <v>0</v>
      </c>
      <c r="K421" s="40">
        <v>0</v>
      </c>
      <c r="L421" s="41">
        <v>0</v>
      </c>
      <c r="M421" s="40">
        <v>0</v>
      </c>
    </row>
    <row r="422" spans="1:13" ht="12.75">
      <c r="A422" s="20"/>
      <c r="B422" s="112"/>
      <c r="C422" s="112"/>
      <c r="D422" s="171"/>
      <c r="E422" s="90">
        <v>4263</v>
      </c>
      <c r="F422" s="91" t="s">
        <v>366</v>
      </c>
      <c r="G422" s="92">
        <v>0</v>
      </c>
      <c r="H422" s="92">
        <v>0</v>
      </c>
      <c r="I422" s="92">
        <f>SUM(J422-G422)</f>
        <v>0</v>
      </c>
      <c r="J422" s="92">
        <v>0</v>
      </c>
      <c r="K422" s="40">
        <v>0</v>
      </c>
      <c r="L422" s="41">
        <v>0</v>
      </c>
      <c r="M422" s="40">
        <v>0</v>
      </c>
    </row>
    <row r="423" spans="1:13" ht="12.75">
      <c r="A423" s="20"/>
      <c r="B423" s="112"/>
      <c r="C423" s="112"/>
      <c r="D423" s="171"/>
      <c r="E423" s="90"/>
      <c r="F423" s="91" t="s">
        <v>367</v>
      </c>
      <c r="G423" s="92">
        <v>0</v>
      </c>
      <c r="H423" s="92">
        <v>0</v>
      </c>
      <c r="I423" s="92">
        <f>SUM(J423-G423)</f>
        <v>0</v>
      </c>
      <c r="J423" s="92">
        <v>0</v>
      </c>
      <c r="K423" s="40">
        <v>0</v>
      </c>
      <c r="L423" s="41">
        <v>0</v>
      </c>
      <c r="M423" s="40">
        <v>0</v>
      </c>
    </row>
    <row r="424" spans="1:13" ht="12.75">
      <c r="A424" s="20"/>
      <c r="B424" s="112"/>
      <c r="C424" s="112"/>
      <c r="D424" s="171">
        <v>117</v>
      </c>
      <c r="E424" s="90">
        <v>4264</v>
      </c>
      <c r="F424" s="91" t="s">
        <v>368</v>
      </c>
      <c r="G424" s="92">
        <v>50000</v>
      </c>
      <c r="H424" s="92">
        <v>0</v>
      </c>
      <c r="I424" s="92">
        <f>SUM(J424-G424)</f>
        <v>-50000</v>
      </c>
      <c r="J424" s="92">
        <v>0</v>
      </c>
      <c r="K424" s="40">
        <f>J424/G424*100</f>
        <v>0</v>
      </c>
      <c r="L424" s="41">
        <v>0</v>
      </c>
      <c r="M424" s="40">
        <v>0</v>
      </c>
    </row>
    <row r="425" spans="1:13" ht="12.75">
      <c r="A425" s="20"/>
      <c r="B425" s="112"/>
      <c r="C425" s="112"/>
      <c r="D425" s="171"/>
      <c r="E425" s="90">
        <v>4264</v>
      </c>
      <c r="F425" s="91" t="s">
        <v>369</v>
      </c>
      <c r="G425" s="92">
        <v>0</v>
      </c>
      <c r="H425" s="92">
        <v>0</v>
      </c>
      <c r="I425" s="92">
        <f>SUM(J425-G425)</f>
        <v>0</v>
      </c>
      <c r="J425" s="92">
        <v>0</v>
      </c>
      <c r="K425" s="40">
        <v>0</v>
      </c>
      <c r="L425" s="41">
        <v>0</v>
      </c>
      <c r="M425" s="40">
        <v>0</v>
      </c>
    </row>
    <row r="426" spans="1:13" ht="12.75">
      <c r="A426" s="20"/>
      <c r="B426" s="112"/>
      <c r="C426" s="112"/>
      <c r="D426" s="171"/>
      <c r="E426" s="90">
        <v>4264</v>
      </c>
      <c r="F426" s="91" t="s">
        <v>370</v>
      </c>
      <c r="G426" s="92">
        <v>0</v>
      </c>
      <c r="H426" s="92">
        <v>0</v>
      </c>
      <c r="I426" s="92">
        <f>SUM(J426-G426)</f>
        <v>0</v>
      </c>
      <c r="J426" s="92">
        <v>0</v>
      </c>
      <c r="K426" s="40">
        <v>0</v>
      </c>
      <c r="L426" s="41">
        <v>0</v>
      </c>
      <c r="M426" s="40">
        <v>0</v>
      </c>
    </row>
    <row r="427" spans="1:13" ht="24.75">
      <c r="A427" s="20"/>
      <c r="B427" s="112"/>
      <c r="C427" s="112"/>
      <c r="D427" s="171"/>
      <c r="E427" s="90">
        <v>4264</v>
      </c>
      <c r="F427" s="91" t="s">
        <v>371</v>
      </c>
      <c r="G427" s="92">
        <v>0</v>
      </c>
      <c r="H427" s="92">
        <v>0</v>
      </c>
      <c r="I427" s="92">
        <f>SUM(J427-G427)</f>
        <v>0</v>
      </c>
      <c r="J427" s="92">
        <v>0</v>
      </c>
      <c r="K427" s="40">
        <v>0</v>
      </c>
      <c r="L427" s="41">
        <v>0</v>
      </c>
      <c r="M427" s="40">
        <v>0</v>
      </c>
    </row>
    <row r="428" spans="1:13" ht="12.75">
      <c r="A428" s="20"/>
      <c r="B428" s="112"/>
      <c r="C428" s="112"/>
      <c r="D428" s="171"/>
      <c r="E428" s="90">
        <v>4264</v>
      </c>
      <c r="F428" s="91" t="s">
        <v>372</v>
      </c>
      <c r="G428" s="92">
        <v>0</v>
      </c>
      <c r="H428" s="92">
        <v>0</v>
      </c>
      <c r="I428" s="92">
        <f>SUM(J428-G428)</f>
        <v>0</v>
      </c>
      <c r="J428" s="92">
        <v>0</v>
      </c>
      <c r="K428" s="40">
        <v>0</v>
      </c>
      <c r="L428" s="41">
        <v>0</v>
      </c>
      <c r="M428" s="40">
        <v>0</v>
      </c>
    </row>
    <row r="429" spans="1:13" ht="24.75">
      <c r="A429" s="20"/>
      <c r="B429" s="112"/>
      <c r="C429" s="112"/>
      <c r="D429" s="171"/>
      <c r="E429" s="90"/>
      <c r="F429" s="91" t="s">
        <v>373</v>
      </c>
      <c r="G429" s="92">
        <v>0</v>
      </c>
      <c r="H429" s="92">
        <v>0</v>
      </c>
      <c r="I429" s="92">
        <f>SUM(J429-G429)</f>
        <v>0</v>
      </c>
      <c r="J429" s="92">
        <v>0</v>
      </c>
      <c r="K429" s="40">
        <v>0</v>
      </c>
      <c r="L429" s="41">
        <v>0</v>
      </c>
      <c r="M429" s="40">
        <v>0</v>
      </c>
    </row>
    <row r="430" spans="1:13" ht="12.75">
      <c r="A430" s="20"/>
      <c r="B430" s="112"/>
      <c r="C430" s="112"/>
      <c r="D430" s="171"/>
      <c r="E430" s="90"/>
      <c r="F430" s="91" t="s">
        <v>374</v>
      </c>
      <c r="G430" s="92">
        <v>0</v>
      </c>
      <c r="H430" s="92">
        <v>0</v>
      </c>
      <c r="I430" s="92">
        <f>SUM(J430-G430)</f>
        <v>0</v>
      </c>
      <c r="J430" s="92">
        <v>0</v>
      </c>
      <c r="K430" s="40">
        <v>0</v>
      </c>
      <c r="L430" s="41">
        <v>0</v>
      </c>
      <c r="M430" s="40">
        <v>0</v>
      </c>
    </row>
    <row r="431" spans="1:13" ht="12.75">
      <c r="A431" s="20"/>
      <c r="B431" s="112"/>
      <c r="C431" s="112"/>
      <c r="D431" s="171">
        <v>118</v>
      </c>
      <c r="E431" s="90">
        <v>4264</v>
      </c>
      <c r="F431" s="91" t="s">
        <v>375</v>
      </c>
      <c r="G431" s="92">
        <v>100000</v>
      </c>
      <c r="H431" s="92">
        <v>0</v>
      </c>
      <c r="I431" s="92">
        <f>SUM(J431-G431)</f>
        <v>-26000</v>
      </c>
      <c r="J431" s="92">
        <v>74000</v>
      </c>
      <c r="K431" s="40">
        <f>J431/G431*100</f>
        <v>74</v>
      </c>
      <c r="L431" s="41">
        <v>55000</v>
      </c>
      <c r="M431" s="40">
        <f>L431/J431*100</f>
        <v>74.32432432432432</v>
      </c>
    </row>
    <row r="432" spans="1:13" ht="24.75">
      <c r="A432" s="20"/>
      <c r="B432" s="112"/>
      <c r="C432" s="112"/>
      <c r="D432" s="171">
        <v>119</v>
      </c>
      <c r="E432" s="90">
        <v>4264</v>
      </c>
      <c r="F432" s="91" t="s">
        <v>376</v>
      </c>
      <c r="G432" s="92">
        <v>60000</v>
      </c>
      <c r="H432" s="92">
        <v>0</v>
      </c>
      <c r="I432" s="92">
        <f>SUM(J432-G432)</f>
        <v>-36000</v>
      </c>
      <c r="J432" s="92">
        <v>24000</v>
      </c>
      <c r="K432" s="40">
        <f>J432/G432*100</f>
        <v>40</v>
      </c>
      <c r="L432" s="41">
        <v>33375</v>
      </c>
      <c r="M432" s="40">
        <f>L432/J432*100</f>
        <v>139.0625</v>
      </c>
    </row>
    <row r="433" spans="1:13" ht="12.75">
      <c r="A433" s="20"/>
      <c r="B433" s="112"/>
      <c r="C433" s="112"/>
      <c r="D433" s="171">
        <v>212</v>
      </c>
      <c r="E433" s="90">
        <v>4264</v>
      </c>
      <c r="F433" s="91" t="s">
        <v>377</v>
      </c>
      <c r="G433" s="92">
        <v>0</v>
      </c>
      <c r="H433" s="92">
        <v>0</v>
      </c>
      <c r="I433" s="92">
        <f>SUM(J433-G433)</f>
        <v>20000</v>
      </c>
      <c r="J433" s="92">
        <v>20000</v>
      </c>
      <c r="K433" s="40">
        <v>0</v>
      </c>
      <c r="L433" s="41">
        <v>20000</v>
      </c>
      <c r="M433" s="40">
        <f>L433/J433*100</f>
        <v>100</v>
      </c>
    </row>
    <row r="434" spans="1:13" ht="24.75">
      <c r="A434" s="20"/>
      <c r="B434" s="112"/>
      <c r="C434" s="112"/>
      <c r="D434" s="171">
        <v>120</v>
      </c>
      <c r="E434" s="90">
        <v>4264</v>
      </c>
      <c r="F434" s="91" t="s">
        <v>378</v>
      </c>
      <c r="G434" s="92">
        <v>20000</v>
      </c>
      <c r="H434" s="92">
        <v>0</v>
      </c>
      <c r="I434" s="92">
        <f>SUM(J434-G434)</f>
        <v>-5000</v>
      </c>
      <c r="J434" s="92">
        <v>15000</v>
      </c>
      <c r="K434" s="40">
        <f>J434/G434*100</f>
        <v>75</v>
      </c>
      <c r="L434" s="41">
        <v>0</v>
      </c>
      <c r="M434" s="40">
        <f>L434/J434*100</f>
        <v>0</v>
      </c>
    </row>
    <row r="435" spans="1:13" ht="12.75">
      <c r="A435" s="20"/>
      <c r="B435" s="112"/>
      <c r="C435" s="112"/>
      <c r="D435" s="171">
        <v>121</v>
      </c>
      <c r="E435" s="90">
        <v>4264</v>
      </c>
      <c r="F435" s="91" t="s">
        <v>379</v>
      </c>
      <c r="G435" s="92">
        <v>20000</v>
      </c>
      <c r="H435" s="92">
        <v>0</v>
      </c>
      <c r="I435" s="92">
        <f>SUM(J435-G435)</f>
        <v>-20000</v>
      </c>
      <c r="J435" s="92">
        <v>0</v>
      </c>
      <c r="K435" s="40">
        <f>J435/G435*100</f>
        <v>0</v>
      </c>
      <c r="L435" s="41">
        <v>0</v>
      </c>
      <c r="M435" s="40">
        <v>0</v>
      </c>
    </row>
    <row r="436" spans="1:13" ht="12.75">
      <c r="A436" s="20"/>
      <c r="B436" s="112"/>
      <c r="C436" s="112"/>
      <c r="D436" s="171">
        <v>122</v>
      </c>
      <c r="E436" s="90">
        <v>4264</v>
      </c>
      <c r="F436" s="91" t="s">
        <v>380</v>
      </c>
      <c r="G436" s="92">
        <v>300000</v>
      </c>
      <c r="H436" s="92">
        <v>0</v>
      </c>
      <c r="I436" s="92">
        <f>SUM(J436-G436)</f>
        <v>-300000</v>
      </c>
      <c r="J436" s="92">
        <v>0</v>
      </c>
      <c r="K436" s="40">
        <f>J436/G436*100</f>
        <v>0</v>
      </c>
      <c r="L436" s="41">
        <v>0</v>
      </c>
      <c r="M436" s="40">
        <v>0</v>
      </c>
    </row>
    <row r="437" spans="1:13" ht="12.75">
      <c r="A437" s="20"/>
      <c r="B437" s="112"/>
      <c r="C437" s="112"/>
      <c r="D437" s="171">
        <v>123</v>
      </c>
      <c r="E437" s="90">
        <v>4264</v>
      </c>
      <c r="F437" s="91" t="s">
        <v>381</v>
      </c>
      <c r="G437" s="92">
        <v>60000</v>
      </c>
      <c r="H437" s="92">
        <v>3250</v>
      </c>
      <c r="I437" s="92">
        <f>SUM(J437-G437)</f>
        <v>-45000</v>
      </c>
      <c r="J437" s="92">
        <v>15000</v>
      </c>
      <c r="K437" s="40">
        <f>J437/G437*100</f>
        <v>25</v>
      </c>
      <c r="L437" s="41">
        <v>3250</v>
      </c>
      <c r="M437" s="40">
        <f>L437/J437*100</f>
        <v>21.666666666666668</v>
      </c>
    </row>
    <row r="438" spans="1:13" ht="12.75">
      <c r="A438" s="20"/>
      <c r="B438" s="112"/>
      <c r="C438" s="112"/>
      <c r="D438" s="171">
        <v>124</v>
      </c>
      <c r="E438" s="90">
        <v>4264</v>
      </c>
      <c r="F438" s="91" t="s">
        <v>382</v>
      </c>
      <c r="G438" s="92">
        <v>30000</v>
      </c>
      <c r="H438" s="92">
        <v>0</v>
      </c>
      <c r="I438" s="92">
        <f>SUM(J438-G438)</f>
        <v>-30000</v>
      </c>
      <c r="J438" s="92">
        <v>0</v>
      </c>
      <c r="K438" s="40">
        <f>J438/G438*100</f>
        <v>0</v>
      </c>
      <c r="L438" s="41">
        <v>0</v>
      </c>
      <c r="M438" s="40">
        <v>0</v>
      </c>
    </row>
    <row r="439" spans="1:13" ht="24.75">
      <c r="A439" s="20"/>
      <c r="B439" s="112"/>
      <c r="C439" s="112"/>
      <c r="D439" s="171">
        <v>125</v>
      </c>
      <c r="E439" s="90">
        <v>4264</v>
      </c>
      <c r="F439" s="91" t="s">
        <v>383</v>
      </c>
      <c r="G439" s="92">
        <v>30000</v>
      </c>
      <c r="H439" s="92">
        <v>0</v>
      </c>
      <c r="I439" s="92">
        <f>SUM(J439-G439)</f>
        <v>-30000</v>
      </c>
      <c r="J439" s="92">
        <v>0</v>
      </c>
      <c r="K439" s="40">
        <f>J439/G439*100</f>
        <v>0</v>
      </c>
      <c r="L439" s="41">
        <v>0</v>
      </c>
      <c r="M439" s="40">
        <v>0</v>
      </c>
    </row>
    <row r="440" spans="1:13" ht="12.75">
      <c r="A440" s="20"/>
      <c r="B440" s="112"/>
      <c r="C440" s="112"/>
      <c r="D440" s="171">
        <v>126</v>
      </c>
      <c r="E440" s="90">
        <v>4264</v>
      </c>
      <c r="F440" s="91" t="s">
        <v>384</v>
      </c>
      <c r="G440" s="92">
        <v>40000</v>
      </c>
      <c r="H440" s="92">
        <v>0</v>
      </c>
      <c r="I440" s="92">
        <f>SUM(J440-G440)</f>
        <v>-40000</v>
      </c>
      <c r="J440" s="92">
        <v>0</v>
      </c>
      <c r="K440" s="40">
        <f>J440/G440*100</f>
        <v>0</v>
      </c>
      <c r="L440" s="41">
        <v>0</v>
      </c>
      <c r="M440" s="40">
        <v>0</v>
      </c>
    </row>
    <row r="441" spans="1:13" ht="12.75">
      <c r="A441" s="20"/>
      <c r="B441" s="112"/>
      <c r="C441" s="112"/>
      <c r="D441" s="171">
        <v>127</v>
      </c>
      <c r="E441" s="90">
        <v>4264</v>
      </c>
      <c r="F441" s="91" t="s">
        <v>385</v>
      </c>
      <c r="G441" s="92">
        <v>50000</v>
      </c>
      <c r="H441" s="92">
        <v>20625</v>
      </c>
      <c r="I441" s="92">
        <f>SUM(J441-G441)</f>
        <v>-28000</v>
      </c>
      <c r="J441" s="92">
        <v>22000</v>
      </c>
      <c r="K441" s="40">
        <f>J441/G441*100</f>
        <v>44</v>
      </c>
      <c r="L441" s="41">
        <v>20625</v>
      </c>
      <c r="M441" s="40">
        <f>L441/J441*100</f>
        <v>93.75</v>
      </c>
    </row>
    <row r="442" spans="1:13" ht="12.75">
      <c r="A442" s="96"/>
      <c r="B442" s="96"/>
      <c r="C442" s="96"/>
      <c r="D442" s="204"/>
      <c r="E442" s="259"/>
      <c r="F442" s="205"/>
      <c r="G442" s="205"/>
      <c r="H442" s="174"/>
      <c r="I442" s="174"/>
      <c r="J442" s="174"/>
      <c r="K442" s="35"/>
      <c r="L442" s="41"/>
      <c r="M442" s="35"/>
    </row>
    <row r="443" spans="1:13" s="155" customFormat="1" ht="13.5" customHeight="1">
      <c r="A443" s="206" t="s">
        <v>386</v>
      </c>
      <c r="B443" s="207"/>
      <c r="C443" s="208"/>
      <c r="D443" s="208"/>
      <c r="E443" s="208"/>
      <c r="F443" s="209"/>
      <c r="G443" s="209"/>
      <c r="H443" s="210"/>
      <c r="I443" s="210"/>
      <c r="J443" s="210"/>
      <c r="K443" s="186"/>
      <c r="L443" s="260"/>
      <c r="M443" s="186"/>
    </row>
    <row r="444" spans="1:13" s="158" customFormat="1" ht="13.5" customHeight="1">
      <c r="A444" s="159"/>
      <c r="B444" s="159"/>
      <c r="C444" s="159"/>
      <c r="D444" s="159"/>
      <c r="E444" s="159"/>
      <c r="F444" s="160"/>
      <c r="G444" s="107">
        <f>G451+G489+G500+G508+G517+G521</f>
        <v>1673900</v>
      </c>
      <c r="H444" s="107">
        <f>H451+H489+H500+H508+H517+H521</f>
        <v>654355.7899999999</v>
      </c>
      <c r="I444" s="107">
        <f>SUM(J444-G444)</f>
        <v>-123055</v>
      </c>
      <c r="J444" s="107">
        <f>J451+J489+J500+J508+J517+J521</f>
        <v>1550845</v>
      </c>
      <c r="K444" s="108">
        <f>J444/G444*100</f>
        <v>92.64860505406536</v>
      </c>
      <c r="L444" s="107">
        <f>L451+L489+L500+L508+L517+L521</f>
        <v>1538269.0399999998</v>
      </c>
      <c r="M444" s="108">
        <f>L444/J444*100</f>
        <v>99.1890898187762</v>
      </c>
    </row>
    <row r="445" spans="1:10" s="158" customFormat="1" ht="13.5">
      <c r="A445" s="151" t="s">
        <v>387</v>
      </c>
      <c r="B445" s="151"/>
      <c r="C445" s="151"/>
      <c r="D445" s="151"/>
      <c r="E445" s="151"/>
      <c r="F445" s="241"/>
      <c r="G445" s="241"/>
      <c r="H445" s="3"/>
      <c r="I445" s="3"/>
      <c r="J445" s="3"/>
    </row>
    <row r="446" spans="1:10" s="158" customFormat="1" ht="13.5">
      <c r="A446" s="151" t="s">
        <v>388</v>
      </c>
      <c r="B446" s="151"/>
      <c r="C446" s="151"/>
      <c r="D446" s="151"/>
      <c r="E446" s="151"/>
      <c r="F446" s="241"/>
      <c r="G446" s="241"/>
      <c r="H446" s="3"/>
      <c r="I446" s="3"/>
      <c r="J446" s="3"/>
    </row>
    <row r="447" spans="1:10" s="158" customFormat="1" ht="13.5">
      <c r="A447" s="232" t="s">
        <v>311</v>
      </c>
      <c r="B447" s="232"/>
      <c r="C447" s="232"/>
      <c r="D447" s="232"/>
      <c r="E447" s="232"/>
      <c r="F447" s="232"/>
      <c r="G447" s="232"/>
      <c r="H447" s="232"/>
      <c r="I447" s="232"/>
      <c r="J447" s="232"/>
    </row>
    <row r="448" spans="1:13" s="72" customFormat="1" ht="26.25" customHeight="1">
      <c r="A448" s="73" t="s">
        <v>27</v>
      </c>
      <c r="B448" s="74" t="s">
        <v>28</v>
      </c>
      <c r="C448" s="74" t="s">
        <v>29</v>
      </c>
      <c r="D448" s="74"/>
      <c r="E448" s="74" t="s">
        <v>31</v>
      </c>
      <c r="F448" s="75" t="s">
        <v>32</v>
      </c>
      <c r="G448" s="109" t="s">
        <v>3</v>
      </c>
      <c r="H448" s="77" t="s">
        <v>4</v>
      </c>
      <c r="I448" s="78" t="s">
        <v>5</v>
      </c>
      <c r="J448" s="77" t="s">
        <v>6</v>
      </c>
      <c r="K448" s="79" t="s">
        <v>7</v>
      </c>
      <c r="L448" s="79" t="s">
        <v>8</v>
      </c>
      <c r="M448" s="79" t="s">
        <v>9</v>
      </c>
    </row>
    <row r="449" spans="1:13" s="72" customFormat="1" ht="14.25" customHeight="1">
      <c r="A449" s="166">
        <v>1</v>
      </c>
      <c r="B449" s="166"/>
      <c r="C449" s="166"/>
      <c r="D449" s="166"/>
      <c r="E449" s="166"/>
      <c r="F449" s="167">
        <v>2</v>
      </c>
      <c r="G449" s="167" t="s">
        <v>33</v>
      </c>
      <c r="H449" s="193">
        <v>4</v>
      </c>
      <c r="I449" s="193">
        <v>5</v>
      </c>
      <c r="J449" s="193">
        <v>6</v>
      </c>
      <c r="K449" s="261">
        <v>7</v>
      </c>
      <c r="L449" s="83">
        <v>8</v>
      </c>
      <c r="M449" s="83">
        <v>9</v>
      </c>
    </row>
    <row r="450" spans="1:13" s="80" customFormat="1" ht="14.25" customHeight="1">
      <c r="A450" s="262" t="s">
        <v>389</v>
      </c>
      <c r="B450" s="262"/>
      <c r="C450" s="262"/>
      <c r="D450" s="262"/>
      <c r="E450" s="262"/>
      <c r="F450" s="262"/>
      <c r="G450" s="262"/>
      <c r="H450" s="262"/>
      <c r="I450" s="262"/>
      <c r="J450" s="262"/>
      <c r="K450" s="263"/>
      <c r="L450" s="263"/>
      <c r="M450" s="263"/>
    </row>
    <row r="451" spans="1:13" ht="12.75">
      <c r="A451" s="85">
        <v>3</v>
      </c>
      <c r="B451" s="85"/>
      <c r="C451" s="110"/>
      <c r="D451" s="110"/>
      <c r="E451" s="110"/>
      <c r="F451" s="256" t="s">
        <v>173</v>
      </c>
      <c r="G451" s="240">
        <f>G452+G459+G485</f>
        <v>926900</v>
      </c>
      <c r="H451" s="240">
        <f>H452+H459+H485</f>
        <v>403505.5299999999</v>
      </c>
      <c r="I451" s="240">
        <f>I452+I459+I485</f>
        <v>200345</v>
      </c>
      <c r="J451" s="240">
        <f>J452+J459+J485</f>
        <v>1127245</v>
      </c>
      <c r="K451" s="40">
        <f>J451/G451*100</f>
        <v>121.61452152335744</v>
      </c>
      <c r="L451" s="240">
        <f>L452+L459+L485</f>
        <v>1140077.5499999998</v>
      </c>
      <c r="M451" s="40">
        <f>L451/J451*100</f>
        <v>101.13839937192002</v>
      </c>
    </row>
    <row r="452" spans="1:13" ht="12.75">
      <c r="A452" s="20"/>
      <c r="B452" s="88">
        <v>31</v>
      </c>
      <c r="C452" s="88"/>
      <c r="D452" s="88"/>
      <c r="E452" s="88"/>
      <c r="F452" s="86" t="s">
        <v>101</v>
      </c>
      <c r="G452" s="87">
        <f>SUM(G453:G455)</f>
        <v>225000</v>
      </c>
      <c r="H452" s="87">
        <f>SUM(H453:H455)</f>
        <v>0</v>
      </c>
      <c r="I452" s="87">
        <f>SUM(I453:I455)</f>
        <v>-177950</v>
      </c>
      <c r="J452" s="87">
        <f>SUM(J453:J455)</f>
        <v>47050</v>
      </c>
      <c r="K452" s="40">
        <f>J452/G452*100</f>
        <v>20.91111111111111</v>
      </c>
      <c r="L452" s="87">
        <f>SUM(L453:L455)</f>
        <v>45092.79</v>
      </c>
      <c r="M452" s="40">
        <f>L452/J452*100</f>
        <v>95.84014877789586</v>
      </c>
    </row>
    <row r="453" spans="1:13" ht="12.75">
      <c r="A453" s="20"/>
      <c r="B453" s="20"/>
      <c r="C453" s="112"/>
      <c r="D453" s="171">
        <v>128</v>
      </c>
      <c r="E453" s="90">
        <v>311</v>
      </c>
      <c r="F453" s="91" t="s">
        <v>390</v>
      </c>
      <c r="G453" s="92">
        <v>160000</v>
      </c>
      <c r="H453" s="92">
        <v>0</v>
      </c>
      <c r="I453" s="92">
        <f>SUM(J453-G453)</f>
        <v>-119000</v>
      </c>
      <c r="J453" s="92">
        <v>41000</v>
      </c>
      <c r="K453" s="40">
        <f>J453/G453*100</f>
        <v>25.624999999999996</v>
      </c>
      <c r="L453" s="41">
        <v>39060</v>
      </c>
      <c r="M453" s="40">
        <f>L453/J453*100</f>
        <v>95.26829268292683</v>
      </c>
    </row>
    <row r="454" spans="1:13" ht="12.75">
      <c r="A454" s="20"/>
      <c r="B454" s="20"/>
      <c r="C454" s="112"/>
      <c r="D454" s="171"/>
      <c r="E454" s="90">
        <v>312</v>
      </c>
      <c r="F454" s="91" t="s">
        <v>200</v>
      </c>
      <c r="G454" s="92">
        <v>0</v>
      </c>
      <c r="H454" s="92">
        <v>0</v>
      </c>
      <c r="I454" s="92">
        <f>SUM(J454-G454)</f>
        <v>0</v>
      </c>
      <c r="J454" s="92">
        <v>0</v>
      </c>
      <c r="K454" s="40">
        <v>0</v>
      </c>
      <c r="L454" s="41">
        <v>0</v>
      </c>
      <c r="M454" s="40">
        <v>0</v>
      </c>
    </row>
    <row r="455" spans="1:13" ht="12.75">
      <c r="A455" s="20"/>
      <c r="B455" s="20"/>
      <c r="C455" s="112"/>
      <c r="D455" s="171">
        <v>180</v>
      </c>
      <c r="E455" s="90">
        <v>313</v>
      </c>
      <c r="F455" s="91" t="s">
        <v>391</v>
      </c>
      <c r="G455" s="92">
        <v>65000</v>
      </c>
      <c r="H455" s="92">
        <v>0</v>
      </c>
      <c r="I455" s="92">
        <f>SUM(J455-G455)</f>
        <v>-58950</v>
      </c>
      <c r="J455" s="92">
        <v>6050</v>
      </c>
      <c r="K455" s="40">
        <f>J455/G455*100</f>
        <v>9.307692307692307</v>
      </c>
      <c r="L455" s="41">
        <v>6032.79</v>
      </c>
      <c r="M455" s="40">
        <f>L455/J455*100</f>
        <v>99.71553719008264</v>
      </c>
    </row>
    <row r="456" spans="1:13" ht="12.75">
      <c r="A456" s="20"/>
      <c r="B456" s="20"/>
      <c r="C456" s="96"/>
      <c r="D456" s="204"/>
      <c r="E456" s="203"/>
      <c r="F456" s="205"/>
      <c r="G456" s="205"/>
      <c r="H456" s="174"/>
      <c r="I456" s="174"/>
      <c r="J456" s="39"/>
      <c r="K456" s="35"/>
      <c r="L456" s="35"/>
      <c r="M456" s="40"/>
    </row>
    <row r="457" spans="1:13" ht="15" customHeight="1">
      <c r="A457" s="155" t="s">
        <v>392</v>
      </c>
      <c r="B457" s="155"/>
      <c r="C457" s="155"/>
      <c r="D457" s="155"/>
      <c r="E457" s="155"/>
      <c r="F457" s="199"/>
      <c r="G457" s="199"/>
      <c r="H457" s="229"/>
      <c r="I457" s="229"/>
      <c r="J457" s="229"/>
      <c r="K457" s="35"/>
      <c r="L457" s="35"/>
      <c r="M457" s="40"/>
    </row>
    <row r="458" spans="1:13" ht="14.25" customHeight="1">
      <c r="A458" s="262" t="s">
        <v>393</v>
      </c>
      <c r="B458" s="262"/>
      <c r="C458" s="262"/>
      <c r="D458" s="262"/>
      <c r="E458" s="262"/>
      <c r="F458" s="262"/>
      <c r="G458" s="262"/>
      <c r="H458" s="262"/>
      <c r="I458" s="262"/>
      <c r="J458" s="262"/>
      <c r="K458" s="257"/>
      <c r="L458" s="257"/>
      <c r="M458" s="258"/>
    </row>
    <row r="459" spans="1:13" ht="12.75">
      <c r="A459" s="20"/>
      <c r="B459" s="88">
        <v>32</v>
      </c>
      <c r="C459" s="88"/>
      <c r="D459" s="88"/>
      <c r="E459" s="88"/>
      <c r="F459" s="86" t="s">
        <v>114</v>
      </c>
      <c r="G459" s="87">
        <f>G460+G462+G467+G483</f>
        <v>671900</v>
      </c>
      <c r="H459" s="87">
        <f>H460+H462+H467+H483</f>
        <v>398750.98999999993</v>
      </c>
      <c r="I459" s="87">
        <f>I460+I462+I467+I483</f>
        <v>398295</v>
      </c>
      <c r="J459" s="87">
        <f>J460+J462+J467+J483</f>
        <v>1070195</v>
      </c>
      <c r="K459" s="40">
        <f>J459/G459*100</f>
        <v>159.27891055216548</v>
      </c>
      <c r="L459" s="87">
        <f>L460+L462+L467+L483</f>
        <v>1086638.8599999999</v>
      </c>
      <c r="M459" s="40">
        <f>L459/J459*100</f>
        <v>101.53652932409514</v>
      </c>
    </row>
    <row r="460" spans="1:13" ht="12.75" hidden="1">
      <c r="A460" s="20"/>
      <c r="B460" s="88"/>
      <c r="C460" s="88"/>
      <c r="D460" s="88"/>
      <c r="E460" s="88"/>
      <c r="F460" s="86"/>
      <c r="G460" s="87"/>
      <c r="H460" s="87"/>
      <c r="I460" s="264"/>
      <c r="J460" s="87"/>
      <c r="K460" s="40"/>
      <c r="L460" s="93"/>
      <c r="M460" s="40" t="e">
        <f>L460/J460*100</f>
        <v>#DIV/0!</v>
      </c>
    </row>
    <row r="461" spans="1:13" ht="12.75" hidden="1">
      <c r="A461" s="20"/>
      <c r="B461" s="96"/>
      <c r="C461" s="112"/>
      <c r="D461" s="112"/>
      <c r="E461" s="100"/>
      <c r="F461" s="91"/>
      <c r="G461" s="226"/>
      <c r="H461" s="226"/>
      <c r="I461" s="92"/>
      <c r="J461" s="92"/>
      <c r="K461" s="40"/>
      <c r="L461" s="265"/>
      <c r="M461" s="40" t="e">
        <f>L461/J461*100</f>
        <v>#DIV/0!</v>
      </c>
    </row>
    <row r="462" spans="1:13" ht="12.75">
      <c r="A462" s="20"/>
      <c r="B462" s="20"/>
      <c r="C462" s="98"/>
      <c r="D462" s="98"/>
      <c r="E462" s="88">
        <v>322</v>
      </c>
      <c r="F462" s="101" t="s">
        <v>116</v>
      </c>
      <c r="G462" s="87">
        <f>SUM(G463:G466)</f>
        <v>110000</v>
      </c>
      <c r="H462" s="87">
        <f>SUM(H463:H466)</f>
        <v>9910.16</v>
      </c>
      <c r="I462" s="87">
        <f>SUM(I463:I466)</f>
        <v>-61105</v>
      </c>
      <c r="J462" s="87">
        <f>SUM(J463:J466)</f>
        <v>48895</v>
      </c>
      <c r="K462" s="40">
        <f>J462/G462*100</f>
        <v>44.45</v>
      </c>
      <c r="L462" s="87">
        <f>SUM(L463:L466)</f>
        <v>46770.48</v>
      </c>
      <c r="M462" s="40">
        <f>L462/J462*100</f>
        <v>95.65493404233563</v>
      </c>
    </row>
    <row r="463" spans="1:13" ht="12.75">
      <c r="A463" s="20"/>
      <c r="B463" s="20"/>
      <c r="C463" s="100"/>
      <c r="D463" s="171">
        <v>131</v>
      </c>
      <c r="E463" s="100">
        <v>3223</v>
      </c>
      <c r="F463" s="91" t="s">
        <v>394</v>
      </c>
      <c r="G463" s="92">
        <v>60000</v>
      </c>
      <c r="H463" s="92">
        <v>4340.62</v>
      </c>
      <c r="I463" s="92">
        <f>SUM(J463-G463)</f>
        <v>-55105</v>
      </c>
      <c r="J463" s="92">
        <v>4895</v>
      </c>
      <c r="K463" s="40">
        <f>J463/G463*100</f>
        <v>8.158333333333333</v>
      </c>
      <c r="L463" s="41">
        <v>4340.62</v>
      </c>
      <c r="M463" s="40">
        <f>L463/J463*100</f>
        <v>88.67456588355465</v>
      </c>
    </row>
    <row r="464" spans="1:13" ht="24.75">
      <c r="A464" s="20"/>
      <c r="B464" s="20"/>
      <c r="C464" s="100"/>
      <c r="D464" s="171">
        <v>132</v>
      </c>
      <c r="E464" s="100">
        <v>3224</v>
      </c>
      <c r="F464" s="91" t="s">
        <v>395</v>
      </c>
      <c r="G464" s="92">
        <v>20000</v>
      </c>
      <c r="H464" s="92">
        <v>713.27</v>
      </c>
      <c r="I464" s="92">
        <f>SUM(J464-G464)</f>
        <v>0</v>
      </c>
      <c r="J464" s="92">
        <v>20000</v>
      </c>
      <c r="K464" s="40">
        <f>J464/G464*100</f>
        <v>100</v>
      </c>
      <c r="L464" s="41">
        <v>21584.22</v>
      </c>
      <c r="M464" s="40">
        <f>L464/J464*100</f>
        <v>107.92110000000001</v>
      </c>
    </row>
    <row r="465" spans="1:13" ht="24.75">
      <c r="A465" s="20"/>
      <c r="B465" s="20"/>
      <c r="C465" s="100"/>
      <c r="D465" s="171">
        <v>133</v>
      </c>
      <c r="E465" s="100">
        <v>3224</v>
      </c>
      <c r="F465" s="91" t="s">
        <v>396</v>
      </c>
      <c r="G465" s="92">
        <v>20000</v>
      </c>
      <c r="H465" s="92">
        <v>1218.77</v>
      </c>
      <c r="I465" s="92">
        <f>SUM(J465-G465)</f>
        <v>0</v>
      </c>
      <c r="J465" s="92">
        <v>20000</v>
      </c>
      <c r="K465" s="40">
        <f>J465/G465*100</f>
        <v>100</v>
      </c>
      <c r="L465" s="41">
        <v>17208.14</v>
      </c>
      <c r="M465" s="40">
        <f>L465/J465*100</f>
        <v>86.04069999999999</v>
      </c>
    </row>
    <row r="466" spans="1:13" ht="12.75">
      <c r="A466" s="20"/>
      <c r="B466" s="20"/>
      <c r="C466" s="100"/>
      <c r="D466" s="171">
        <v>134</v>
      </c>
      <c r="E466" s="100">
        <v>3227</v>
      </c>
      <c r="F466" s="91" t="s">
        <v>397</v>
      </c>
      <c r="G466" s="92">
        <v>10000</v>
      </c>
      <c r="H466" s="92">
        <v>3637.5</v>
      </c>
      <c r="I466" s="92">
        <f>SUM(J466-G466)</f>
        <v>-6000</v>
      </c>
      <c r="J466" s="92">
        <v>4000</v>
      </c>
      <c r="K466" s="40">
        <f>J466/G466*100</f>
        <v>40</v>
      </c>
      <c r="L466" s="41">
        <v>3637.5</v>
      </c>
      <c r="M466" s="40">
        <f>L466/J466*100</f>
        <v>90.9375</v>
      </c>
    </row>
    <row r="467" spans="1:13" ht="12.75">
      <c r="A467" s="20"/>
      <c r="B467" s="20"/>
      <c r="C467" s="88"/>
      <c r="D467" s="116"/>
      <c r="E467" s="88">
        <v>323</v>
      </c>
      <c r="F467" s="86" t="s">
        <v>118</v>
      </c>
      <c r="G467" s="87">
        <f>SUM(G468:G482)</f>
        <v>541000</v>
      </c>
      <c r="H467" s="87">
        <f>SUM(H468:H482)</f>
        <v>336147.16</v>
      </c>
      <c r="I467" s="87">
        <f>SUM(I468:I482)</f>
        <v>400700</v>
      </c>
      <c r="J467" s="87">
        <f>SUM(J468:J482)</f>
        <v>941700</v>
      </c>
      <c r="K467" s="40">
        <f>J467/G467*100</f>
        <v>174.06654343807764</v>
      </c>
      <c r="L467" s="87">
        <f>SUM(L468:L482)</f>
        <v>960324.71</v>
      </c>
      <c r="M467" s="40">
        <f>L467/J467*100</f>
        <v>101.97777529998937</v>
      </c>
    </row>
    <row r="468" spans="1:13" ht="12.75">
      <c r="A468" s="20"/>
      <c r="B468" s="20"/>
      <c r="C468" s="100"/>
      <c r="D468" s="171">
        <v>135</v>
      </c>
      <c r="E468" s="100">
        <v>3232</v>
      </c>
      <c r="F468" s="91" t="s">
        <v>398</v>
      </c>
      <c r="G468" s="92">
        <v>40000</v>
      </c>
      <c r="H468" s="92">
        <v>0</v>
      </c>
      <c r="I468" s="92">
        <f>SUM(J468-G468)</f>
        <v>-30000</v>
      </c>
      <c r="J468" s="92">
        <v>10000</v>
      </c>
      <c r="K468" s="40">
        <f>J468/G468*100</f>
        <v>25</v>
      </c>
      <c r="L468" s="41">
        <v>0</v>
      </c>
      <c r="M468" s="40">
        <f>L468/J468*100</f>
        <v>0</v>
      </c>
    </row>
    <row r="469" spans="1:13" ht="24.75">
      <c r="A469" s="20"/>
      <c r="B469" s="20"/>
      <c r="C469" s="100"/>
      <c r="D469" s="171">
        <v>136</v>
      </c>
      <c r="E469" s="100">
        <v>3232</v>
      </c>
      <c r="F469" s="91" t="s">
        <v>399</v>
      </c>
      <c r="G469" s="92">
        <v>200000</v>
      </c>
      <c r="H469" s="92">
        <v>82150</v>
      </c>
      <c r="I469" s="92">
        <f>SUM(J469-G469)</f>
        <v>0</v>
      </c>
      <c r="J469" s="92">
        <v>200000</v>
      </c>
      <c r="K469" s="40">
        <f>J469/G469*100</f>
        <v>100</v>
      </c>
      <c r="L469" s="41">
        <v>198560.5</v>
      </c>
      <c r="M469" s="40">
        <f>L469/J469*100</f>
        <v>99.28025000000001</v>
      </c>
    </row>
    <row r="470" spans="1:13" ht="12.75">
      <c r="A470" s="20"/>
      <c r="B470" s="20"/>
      <c r="C470" s="100"/>
      <c r="D470" s="171">
        <v>129</v>
      </c>
      <c r="E470" s="100">
        <v>3234</v>
      </c>
      <c r="F470" s="91" t="s">
        <v>400</v>
      </c>
      <c r="G470" s="92">
        <v>0</v>
      </c>
      <c r="H470" s="92">
        <v>99677.2</v>
      </c>
      <c r="I470" s="92">
        <f>SUM(J470-G470)</f>
        <v>320400</v>
      </c>
      <c r="J470" s="92">
        <v>320400</v>
      </c>
      <c r="K470" s="40">
        <v>0</v>
      </c>
      <c r="L470" s="41">
        <v>339867.5</v>
      </c>
      <c r="M470" s="40">
        <f>L470/J470*100</f>
        <v>106.07599875156055</v>
      </c>
    </row>
    <row r="471" spans="1:13" ht="12.75">
      <c r="A471" s="20"/>
      <c r="B471" s="20"/>
      <c r="C471" s="100"/>
      <c r="D471" s="171">
        <v>213</v>
      </c>
      <c r="E471" s="100">
        <v>3234</v>
      </c>
      <c r="F471" s="91" t="s">
        <v>401</v>
      </c>
      <c r="G471" s="92">
        <v>0</v>
      </c>
      <c r="H471" s="92">
        <v>0</v>
      </c>
      <c r="I471" s="92">
        <f>SUM(J471-G471)</f>
        <v>50000</v>
      </c>
      <c r="J471" s="92">
        <v>50000</v>
      </c>
      <c r="K471" s="40">
        <v>0</v>
      </c>
      <c r="L471" s="41">
        <v>59400</v>
      </c>
      <c r="M471" s="40">
        <f>L471/J471*100</f>
        <v>118.8</v>
      </c>
    </row>
    <row r="472" spans="1:13" ht="12.75">
      <c r="A472" s="20"/>
      <c r="B472" s="20"/>
      <c r="C472" s="100"/>
      <c r="D472" s="171">
        <v>137</v>
      </c>
      <c r="E472" s="100">
        <v>3234</v>
      </c>
      <c r="F472" s="91" t="s">
        <v>402</v>
      </c>
      <c r="G472" s="92">
        <v>20000</v>
      </c>
      <c r="H472" s="92">
        <v>21913.15</v>
      </c>
      <c r="I472" s="92">
        <f>SUM(J472-G472)</f>
        <v>32000</v>
      </c>
      <c r="J472" s="92">
        <v>52000</v>
      </c>
      <c r="K472" s="40">
        <f>J472/G472*100</f>
        <v>260</v>
      </c>
      <c r="L472" s="41">
        <v>50909.53</v>
      </c>
      <c r="M472" s="40">
        <f>L472/J472*100</f>
        <v>97.90294230769231</v>
      </c>
    </row>
    <row r="473" spans="1:13" ht="12.75">
      <c r="A473" s="20"/>
      <c r="B473" s="20"/>
      <c r="C473" s="100"/>
      <c r="D473" s="171">
        <v>138</v>
      </c>
      <c r="E473" s="100">
        <v>3234</v>
      </c>
      <c r="F473" s="91" t="s">
        <v>403</v>
      </c>
      <c r="G473" s="92">
        <v>10000</v>
      </c>
      <c r="H473" s="92">
        <v>0</v>
      </c>
      <c r="I473" s="92">
        <f>SUM(J473-G473)</f>
        <v>-5000</v>
      </c>
      <c r="J473" s="92">
        <v>5000</v>
      </c>
      <c r="K473" s="40">
        <f>J473/G473*100</f>
        <v>50</v>
      </c>
      <c r="L473" s="41">
        <v>0</v>
      </c>
      <c r="M473" s="40">
        <f>L473/J473*100</f>
        <v>0</v>
      </c>
    </row>
    <row r="474" spans="1:13" ht="12.75">
      <c r="A474" s="20"/>
      <c r="B474" s="20"/>
      <c r="C474" s="100"/>
      <c r="D474" s="171">
        <v>139</v>
      </c>
      <c r="E474" s="100">
        <v>3234</v>
      </c>
      <c r="F474" s="91" t="s">
        <v>404</v>
      </c>
      <c r="G474" s="92">
        <v>20000</v>
      </c>
      <c r="H474" s="92">
        <v>259.29</v>
      </c>
      <c r="I474" s="92">
        <f>SUM(J474-G474)</f>
        <v>-18000</v>
      </c>
      <c r="J474" s="92">
        <v>2000</v>
      </c>
      <c r="K474" s="40">
        <f>J474/G474*100</f>
        <v>10</v>
      </c>
      <c r="L474" s="41">
        <v>761.8</v>
      </c>
      <c r="M474" s="40">
        <f>L474/J474*100</f>
        <v>38.089999999999996</v>
      </c>
    </row>
    <row r="475" spans="1:13" ht="12.75">
      <c r="A475" s="20"/>
      <c r="B475" s="20"/>
      <c r="C475" s="100"/>
      <c r="D475" s="171">
        <v>140</v>
      </c>
      <c r="E475" s="100">
        <v>3234</v>
      </c>
      <c r="F475" s="91" t="s">
        <v>405</v>
      </c>
      <c r="G475" s="92">
        <v>6000</v>
      </c>
      <c r="H475" s="92">
        <v>1433.78</v>
      </c>
      <c r="I475" s="92">
        <f>SUM(J475-G475)</f>
        <v>0</v>
      </c>
      <c r="J475" s="92">
        <v>6000</v>
      </c>
      <c r="K475" s="40">
        <f>J475/G475*100</f>
        <v>100</v>
      </c>
      <c r="L475" s="41">
        <v>4940.51</v>
      </c>
      <c r="M475" s="40">
        <f>L475/J475*100</f>
        <v>82.34183333333334</v>
      </c>
    </row>
    <row r="476" spans="1:13" ht="12.75">
      <c r="A476" s="20"/>
      <c r="B476" s="20"/>
      <c r="C476" s="100"/>
      <c r="D476" s="171">
        <v>141</v>
      </c>
      <c r="E476" s="100">
        <v>3234</v>
      </c>
      <c r="F476" s="91" t="s">
        <v>406</v>
      </c>
      <c r="G476" s="92">
        <v>1000</v>
      </c>
      <c r="H476" s="92">
        <v>0</v>
      </c>
      <c r="I476" s="92">
        <f>SUM(J476-G476)</f>
        <v>1000</v>
      </c>
      <c r="J476" s="92">
        <v>2000</v>
      </c>
      <c r="K476" s="40">
        <f>J476/G476*100</f>
        <v>200</v>
      </c>
      <c r="L476" s="41">
        <v>1286.62</v>
      </c>
      <c r="M476" s="40">
        <f>L476/J476*100</f>
        <v>64.33099999999999</v>
      </c>
    </row>
    <row r="477" spans="1:13" ht="12.75">
      <c r="A477" s="20"/>
      <c r="B477" s="20"/>
      <c r="C477" s="100"/>
      <c r="D477" s="171">
        <v>142</v>
      </c>
      <c r="E477" s="100">
        <v>3234</v>
      </c>
      <c r="F477" s="91" t="s">
        <v>407</v>
      </c>
      <c r="G477" s="92">
        <v>75000</v>
      </c>
      <c r="H477" s="92">
        <v>33725</v>
      </c>
      <c r="I477" s="92">
        <f>SUM(J477-G477)</f>
        <v>31300</v>
      </c>
      <c r="J477" s="92">
        <v>106300</v>
      </c>
      <c r="K477" s="40">
        <f>J477/G477*100</f>
        <v>141.73333333333332</v>
      </c>
      <c r="L477" s="41">
        <v>106262.5</v>
      </c>
      <c r="M477" s="40">
        <f>L477/J477*100</f>
        <v>99.96472248353716</v>
      </c>
    </row>
    <row r="478" spans="1:13" ht="12.75">
      <c r="A478" s="20"/>
      <c r="B478" s="20"/>
      <c r="C478" s="100"/>
      <c r="D478" s="171">
        <v>143</v>
      </c>
      <c r="E478" s="100">
        <v>3234</v>
      </c>
      <c r="F478" s="91" t="s">
        <v>408</v>
      </c>
      <c r="G478" s="92">
        <v>2000</v>
      </c>
      <c r="H478" s="92">
        <v>0</v>
      </c>
      <c r="I478" s="92">
        <f>SUM(J478-G478)</f>
        <v>-1000</v>
      </c>
      <c r="J478" s="92">
        <v>1000</v>
      </c>
      <c r="K478" s="40">
        <f>J478/G478*100</f>
        <v>50</v>
      </c>
      <c r="L478" s="41">
        <v>0</v>
      </c>
      <c r="M478" s="40">
        <f>L478/J478*100</f>
        <v>0</v>
      </c>
    </row>
    <row r="479" spans="1:13" ht="12.75">
      <c r="A479" s="20"/>
      <c r="B479" s="20"/>
      <c r="C479" s="100"/>
      <c r="D479" s="171">
        <v>144</v>
      </c>
      <c r="E479" s="100">
        <v>3234</v>
      </c>
      <c r="F479" s="91" t="s">
        <v>409</v>
      </c>
      <c r="G479" s="92">
        <v>5000</v>
      </c>
      <c r="H479" s="92">
        <v>0</v>
      </c>
      <c r="I479" s="92">
        <f>SUM(J479-G479)</f>
        <v>0</v>
      </c>
      <c r="J479" s="92">
        <v>5000</v>
      </c>
      <c r="K479" s="40">
        <f>J479/G479*100</f>
        <v>100</v>
      </c>
      <c r="L479" s="41">
        <v>0</v>
      </c>
      <c r="M479" s="40">
        <f>L479/J479*100</f>
        <v>0</v>
      </c>
    </row>
    <row r="480" spans="1:13" ht="12.75">
      <c r="A480" s="20"/>
      <c r="B480" s="20"/>
      <c r="C480" s="100"/>
      <c r="D480" s="171">
        <v>145</v>
      </c>
      <c r="E480" s="100">
        <v>3234</v>
      </c>
      <c r="F480" s="91" t="s">
        <v>410</v>
      </c>
      <c r="G480" s="92">
        <v>2000</v>
      </c>
      <c r="H480" s="92">
        <v>0</v>
      </c>
      <c r="I480" s="92">
        <f>SUM(J480-G480)</f>
        <v>0</v>
      </c>
      <c r="J480" s="92">
        <v>2000</v>
      </c>
      <c r="K480" s="40">
        <f>J480/G480*100</f>
        <v>100</v>
      </c>
      <c r="L480" s="41">
        <v>0</v>
      </c>
      <c r="M480" s="40">
        <f>L480/J480*100</f>
        <v>0</v>
      </c>
    </row>
    <row r="481" spans="1:13" ht="12.75">
      <c r="A481" s="20"/>
      <c r="B481" s="20"/>
      <c r="C481" s="100"/>
      <c r="D481" s="171">
        <v>146</v>
      </c>
      <c r="E481" s="100">
        <v>3237</v>
      </c>
      <c r="F481" s="91" t="s">
        <v>411</v>
      </c>
      <c r="G481" s="92">
        <v>100000</v>
      </c>
      <c r="H481" s="92">
        <v>96988.74</v>
      </c>
      <c r="I481" s="92">
        <f>SUM(J481-G481)</f>
        <v>50000</v>
      </c>
      <c r="J481" s="92">
        <v>150000</v>
      </c>
      <c r="K481" s="40">
        <f>J481/G481*100</f>
        <v>150</v>
      </c>
      <c r="L481" s="41">
        <v>157835.75</v>
      </c>
      <c r="M481" s="40">
        <f>L481/J481*100</f>
        <v>105.22383333333335</v>
      </c>
    </row>
    <row r="482" spans="1:13" ht="12.75">
      <c r="A482" s="20"/>
      <c r="B482" s="20"/>
      <c r="C482" s="100"/>
      <c r="D482" s="171">
        <v>147</v>
      </c>
      <c r="E482" s="100">
        <v>3239</v>
      </c>
      <c r="F482" s="91" t="s">
        <v>412</v>
      </c>
      <c r="G482" s="92">
        <v>60000</v>
      </c>
      <c r="H482" s="92">
        <v>0</v>
      </c>
      <c r="I482" s="92">
        <f>SUM(J482-G482)</f>
        <v>-30000</v>
      </c>
      <c r="J482" s="92">
        <v>30000</v>
      </c>
      <c r="K482" s="40">
        <f>J482/G482*100</f>
        <v>50</v>
      </c>
      <c r="L482" s="41">
        <v>40500</v>
      </c>
      <c r="M482" s="40">
        <f>L482/J482*100</f>
        <v>135</v>
      </c>
    </row>
    <row r="483" spans="1:13" ht="12.75">
      <c r="A483" s="20"/>
      <c r="B483" s="20"/>
      <c r="C483" s="88"/>
      <c r="D483" s="116"/>
      <c r="E483" s="88">
        <v>329</v>
      </c>
      <c r="F483" s="86" t="s">
        <v>250</v>
      </c>
      <c r="G483" s="87">
        <f>SUM(G484)</f>
        <v>20900</v>
      </c>
      <c r="H483" s="87">
        <f>SUM(H484)</f>
        <v>52693.67</v>
      </c>
      <c r="I483" s="87">
        <f>SUM(I484)</f>
        <v>58700</v>
      </c>
      <c r="J483" s="87">
        <f>SUM(J484)</f>
        <v>79600</v>
      </c>
      <c r="K483" s="40">
        <f>J483/G483*100</f>
        <v>380.8612440191387</v>
      </c>
      <c r="L483" s="93">
        <f>SUM(L484)</f>
        <v>79543.67</v>
      </c>
      <c r="M483" s="40">
        <f>L483/J483*100</f>
        <v>99.92923366834171</v>
      </c>
    </row>
    <row r="484" spans="1:13" ht="12.75">
      <c r="A484" s="20"/>
      <c r="B484" s="20"/>
      <c r="C484" s="100"/>
      <c r="D484" s="171">
        <v>148</v>
      </c>
      <c r="E484" s="100">
        <v>3299</v>
      </c>
      <c r="F484" s="91" t="s">
        <v>413</v>
      </c>
      <c r="G484" s="92">
        <v>20900</v>
      </c>
      <c r="H484" s="92">
        <v>52693.67</v>
      </c>
      <c r="I484" s="92">
        <f>SUM(J484-G484)</f>
        <v>58700</v>
      </c>
      <c r="J484" s="92">
        <v>79600</v>
      </c>
      <c r="K484" s="40">
        <f>J484/G484*100</f>
        <v>380.8612440191387</v>
      </c>
      <c r="L484" s="41">
        <v>79543.67</v>
      </c>
      <c r="M484" s="40">
        <f>L484/J484*100</f>
        <v>99.92923366834171</v>
      </c>
    </row>
    <row r="485" spans="1:13" ht="12.75">
      <c r="A485" s="20"/>
      <c r="B485" s="88">
        <v>34</v>
      </c>
      <c r="C485" s="98"/>
      <c r="D485" s="116"/>
      <c r="E485" s="98"/>
      <c r="F485" s="86" t="s">
        <v>414</v>
      </c>
      <c r="G485" s="87">
        <f>SUM(G486)</f>
        <v>30000</v>
      </c>
      <c r="H485" s="87">
        <f>SUM(H486)</f>
        <v>4754.54</v>
      </c>
      <c r="I485" s="87">
        <f>SUM(I486)</f>
        <v>-20000</v>
      </c>
      <c r="J485" s="87">
        <f>SUM(J486)</f>
        <v>10000</v>
      </c>
      <c r="K485" s="40">
        <f>J485/G485*100</f>
        <v>33.33333333333333</v>
      </c>
      <c r="L485" s="93">
        <f>SUM(L486)</f>
        <v>8345.9</v>
      </c>
      <c r="M485" s="40">
        <f>L485/J485*100</f>
        <v>83.45899999999999</v>
      </c>
    </row>
    <row r="486" spans="1:13" ht="12.75">
      <c r="A486" s="20"/>
      <c r="B486" s="88"/>
      <c r="C486" s="88"/>
      <c r="D486" s="116"/>
      <c r="E486" s="88">
        <v>342</v>
      </c>
      <c r="F486" s="86" t="s">
        <v>415</v>
      </c>
      <c r="G486" s="87">
        <f>SUM(G487)</f>
        <v>30000</v>
      </c>
      <c r="H486" s="87">
        <f>SUM(H487)</f>
        <v>4754.54</v>
      </c>
      <c r="I486" s="87">
        <f>SUM(I487)</f>
        <v>-20000</v>
      </c>
      <c r="J486" s="87">
        <f>SUM(J487)</f>
        <v>10000</v>
      </c>
      <c r="K486" s="40">
        <f>J486/G486*100</f>
        <v>33.33333333333333</v>
      </c>
      <c r="L486" s="93">
        <f>SUM(L487)</f>
        <v>8345.9</v>
      </c>
      <c r="M486" s="40">
        <f>L486/J486*100</f>
        <v>83.45899999999999</v>
      </c>
    </row>
    <row r="487" spans="1:13" ht="15" customHeight="1">
      <c r="A487" s="20"/>
      <c r="B487" s="96"/>
      <c r="C487" s="100"/>
      <c r="D487" s="171">
        <v>149</v>
      </c>
      <c r="E487" s="100">
        <v>3422</v>
      </c>
      <c r="F487" s="91" t="s">
        <v>416</v>
      </c>
      <c r="G487" s="92">
        <v>30000</v>
      </c>
      <c r="H487" s="92">
        <v>4754.54</v>
      </c>
      <c r="I487" s="92">
        <f>SUM(J487-G487)</f>
        <v>-20000</v>
      </c>
      <c r="J487" s="92">
        <v>10000</v>
      </c>
      <c r="K487" s="40">
        <f>J487/G487*100</f>
        <v>33.33333333333333</v>
      </c>
      <c r="L487" s="41">
        <v>8345.9</v>
      </c>
      <c r="M487" s="40">
        <f>L487/J487*100</f>
        <v>83.45899999999999</v>
      </c>
    </row>
    <row r="488" spans="1:13" ht="14.25" customHeight="1">
      <c r="A488" s="262" t="s">
        <v>417</v>
      </c>
      <c r="B488" s="262"/>
      <c r="C488" s="262"/>
      <c r="D488" s="262"/>
      <c r="E488" s="262"/>
      <c r="F488" s="262"/>
      <c r="G488" s="262"/>
      <c r="H488" s="262"/>
      <c r="I488" s="262"/>
      <c r="J488" s="262"/>
      <c r="K488" s="257"/>
      <c r="L488" s="266"/>
      <c r="M488" s="257"/>
    </row>
    <row r="489" spans="1:13" ht="12.75">
      <c r="A489" s="88">
        <v>4</v>
      </c>
      <c r="B489" s="88"/>
      <c r="C489" s="98"/>
      <c r="D489" s="116"/>
      <c r="E489" s="98"/>
      <c r="F489" s="86" t="s">
        <v>319</v>
      </c>
      <c r="G489" s="87">
        <f>G490</f>
        <v>410000</v>
      </c>
      <c r="H489" s="87">
        <f>H490</f>
        <v>184572</v>
      </c>
      <c r="I489" s="87">
        <f>I490</f>
        <v>-164400</v>
      </c>
      <c r="J489" s="87">
        <f>J490</f>
        <v>245600</v>
      </c>
      <c r="K489" s="40">
        <f>J489/G489*100</f>
        <v>59.90243902439024</v>
      </c>
      <c r="L489" s="93">
        <f>L490</f>
        <v>220352.75</v>
      </c>
      <c r="M489" s="40">
        <f>L489/J489*100</f>
        <v>89.72017508143323</v>
      </c>
    </row>
    <row r="490" spans="1:13" ht="12.75">
      <c r="A490" s="20"/>
      <c r="B490" s="88">
        <v>42</v>
      </c>
      <c r="C490" s="88"/>
      <c r="D490" s="116"/>
      <c r="E490" s="88"/>
      <c r="F490" s="86" t="s">
        <v>255</v>
      </c>
      <c r="G490" s="87">
        <f>G491+G495</f>
        <v>410000</v>
      </c>
      <c r="H490" s="87">
        <f>H491+H495</f>
        <v>184572</v>
      </c>
      <c r="I490" s="87">
        <f>I491+I495</f>
        <v>-164400</v>
      </c>
      <c r="J490" s="87">
        <f>J491+J495</f>
        <v>245600</v>
      </c>
      <c r="K490" s="40">
        <f>J490/G490*100</f>
        <v>59.90243902439024</v>
      </c>
      <c r="L490" s="93">
        <f>L491+L495</f>
        <v>220352.75</v>
      </c>
      <c r="M490" s="40">
        <f>L490/J490*100</f>
        <v>89.72017508143323</v>
      </c>
    </row>
    <row r="491" spans="1:13" ht="12.75">
      <c r="A491" s="20"/>
      <c r="B491" s="88"/>
      <c r="C491" s="88"/>
      <c r="D491" s="116"/>
      <c r="E491" s="88">
        <v>422</v>
      </c>
      <c r="F491" s="86" t="s">
        <v>418</v>
      </c>
      <c r="G491" s="87">
        <f>SUM(G492:G494)</f>
        <v>210000</v>
      </c>
      <c r="H491" s="87">
        <f>SUM(H492:H494)</f>
        <v>184572</v>
      </c>
      <c r="I491" s="87">
        <f>SUM(I492:I494)</f>
        <v>35600</v>
      </c>
      <c r="J491" s="87">
        <f>SUM(J492:J494)</f>
        <v>245600</v>
      </c>
      <c r="K491" s="40">
        <f>J491/G491*100</f>
        <v>116.95238095238096</v>
      </c>
      <c r="L491" s="87">
        <f>SUM(L492:L494)</f>
        <v>220352.75</v>
      </c>
      <c r="M491" s="40">
        <f>L491/J491*100</f>
        <v>89.72017508143323</v>
      </c>
    </row>
    <row r="492" spans="1:13" ht="24.75">
      <c r="A492" s="20"/>
      <c r="B492" s="112"/>
      <c r="C492" s="112"/>
      <c r="D492" s="171">
        <v>150</v>
      </c>
      <c r="E492" s="90">
        <v>4227</v>
      </c>
      <c r="F492" s="91" t="s">
        <v>419</v>
      </c>
      <c r="G492" s="92">
        <v>110000</v>
      </c>
      <c r="H492" s="92">
        <v>116827</v>
      </c>
      <c r="I492" s="92">
        <f>SUM(J492-G492)</f>
        <v>10000</v>
      </c>
      <c r="J492" s="92">
        <v>120000</v>
      </c>
      <c r="K492" s="40">
        <f>J492/G492*100</f>
        <v>109.09090909090908</v>
      </c>
      <c r="L492" s="41">
        <v>116827</v>
      </c>
      <c r="M492" s="40">
        <f>L492/J492*100</f>
        <v>97.35583333333334</v>
      </c>
    </row>
    <row r="493" spans="1:13" ht="24.75">
      <c r="A493" s="20"/>
      <c r="B493" s="112"/>
      <c r="C493" s="112"/>
      <c r="D493" s="171">
        <v>151</v>
      </c>
      <c r="E493" s="90">
        <v>4227</v>
      </c>
      <c r="F493" s="91" t="s">
        <v>420</v>
      </c>
      <c r="G493" s="92">
        <v>100000</v>
      </c>
      <c r="H493" s="92">
        <v>67745</v>
      </c>
      <c r="I493" s="92">
        <f>SUM(J493-G493)</f>
        <v>3600</v>
      </c>
      <c r="J493" s="92">
        <v>103600</v>
      </c>
      <c r="K493" s="40">
        <f>J493/G493*100</f>
        <v>103.60000000000001</v>
      </c>
      <c r="L493" s="41">
        <v>103525.75</v>
      </c>
      <c r="M493" s="40">
        <f>L493/J493*100</f>
        <v>99.92833011583011</v>
      </c>
    </row>
    <row r="494" spans="1:13" ht="12.75">
      <c r="A494" s="20"/>
      <c r="B494" s="112"/>
      <c r="C494" s="112"/>
      <c r="D494" s="171">
        <v>214</v>
      </c>
      <c r="E494" s="90">
        <v>4227</v>
      </c>
      <c r="F494" s="91" t="s">
        <v>421</v>
      </c>
      <c r="G494" s="92">
        <v>0</v>
      </c>
      <c r="H494" s="92">
        <v>0</v>
      </c>
      <c r="I494" s="92">
        <f>SUM(J494-G494)</f>
        <v>22000</v>
      </c>
      <c r="J494" s="92">
        <v>22000</v>
      </c>
      <c r="K494" s="40">
        <v>0</v>
      </c>
      <c r="L494" s="41">
        <v>0</v>
      </c>
      <c r="M494" s="40">
        <f>L494/J494*100</f>
        <v>0</v>
      </c>
    </row>
    <row r="495" spans="1:13" ht="12.75">
      <c r="A495" s="20"/>
      <c r="B495" s="88"/>
      <c r="C495" s="88"/>
      <c r="D495" s="88"/>
      <c r="E495" s="88">
        <v>423</v>
      </c>
      <c r="F495" s="86" t="s">
        <v>142</v>
      </c>
      <c r="G495" s="87">
        <f>SUM(G496:G497)</f>
        <v>200000</v>
      </c>
      <c r="H495" s="87">
        <f>SUM(H496:H497)</f>
        <v>0</v>
      </c>
      <c r="I495" s="87">
        <f>SUM(I496:I497)</f>
        <v>-200000</v>
      </c>
      <c r="J495" s="87">
        <f>SUM(J496:J497)</f>
        <v>0</v>
      </c>
      <c r="K495" s="40">
        <f>J495/G495*100</f>
        <v>0</v>
      </c>
      <c r="L495" s="93">
        <f>SUM(L496:L497)</f>
        <v>0</v>
      </c>
      <c r="M495" s="40">
        <v>0</v>
      </c>
    </row>
    <row r="496" spans="1:13" ht="12.75">
      <c r="A496" s="112"/>
      <c r="B496" s="112"/>
      <c r="C496" s="112"/>
      <c r="D496" s="171">
        <v>152</v>
      </c>
      <c r="E496" s="90">
        <v>4231</v>
      </c>
      <c r="F496" s="91" t="s">
        <v>422</v>
      </c>
      <c r="G496" s="92">
        <v>200000</v>
      </c>
      <c r="H496" s="92">
        <v>0</v>
      </c>
      <c r="I496" s="92">
        <f>SUM(J496-G496)</f>
        <v>-200000</v>
      </c>
      <c r="J496" s="92">
        <v>0</v>
      </c>
      <c r="K496" s="40">
        <f>J496/G496*100</f>
        <v>0</v>
      </c>
      <c r="L496" s="41">
        <v>0</v>
      </c>
      <c r="M496" s="40">
        <v>0</v>
      </c>
    </row>
    <row r="497" spans="1:13" ht="12.75">
      <c r="A497" s="112"/>
      <c r="B497" s="112"/>
      <c r="C497" s="112"/>
      <c r="D497" s="171"/>
      <c r="E497" s="90">
        <v>4231</v>
      </c>
      <c r="F497" s="91" t="s">
        <v>423</v>
      </c>
      <c r="G497" s="92">
        <v>0</v>
      </c>
      <c r="H497" s="92">
        <v>0</v>
      </c>
      <c r="I497" s="92">
        <f>SUM(J497-G497)</f>
        <v>0</v>
      </c>
      <c r="J497" s="92">
        <v>0</v>
      </c>
      <c r="K497" s="40">
        <v>0</v>
      </c>
      <c r="L497" s="41">
        <v>0</v>
      </c>
      <c r="M497" s="40">
        <v>0</v>
      </c>
    </row>
    <row r="498" spans="1:13" ht="15" customHeight="1">
      <c r="A498" s="151" t="s">
        <v>346</v>
      </c>
      <c r="B498" s="151"/>
      <c r="C498" s="151"/>
      <c r="D498" s="151"/>
      <c r="E498" s="151"/>
      <c r="F498" s="241"/>
      <c r="G498" s="241"/>
      <c r="H498" s="242"/>
      <c r="I498" s="242"/>
      <c r="J498" s="242"/>
      <c r="K498" s="35"/>
      <c r="L498" s="41"/>
      <c r="M498" s="35"/>
    </row>
    <row r="499" spans="1:13" ht="14.25" customHeight="1">
      <c r="A499" s="262" t="s">
        <v>424</v>
      </c>
      <c r="B499" s="262"/>
      <c r="C499" s="262"/>
      <c r="D499" s="262"/>
      <c r="E499" s="262"/>
      <c r="F499" s="262"/>
      <c r="G499" s="262"/>
      <c r="H499" s="262"/>
      <c r="I499" s="262"/>
      <c r="J499" s="262"/>
      <c r="K499" s="267"/>
      <c r="L499" s="268"/>
      <c r="M499" s="267"/>
    </row>
    <row r="500" spans="1:13" ht="12.75">
      <c r="A500" s="20"/>
      <c r="B500" s="88">
        <v>32</v>
      </c>
      <c r="C500" s="88"/>
      <c r="D500" s="88"/>
      <c r="E500" s="88"/>
      <c r="F500" s="86" t="s">
        <v>114</v>
      </c>
      <c r="G500" s="87">
        <f>G501+G504</f>
        <v>125000</v>
      </c>
      <c r="H500" s="87">
        <f>H501+H504</f>
        <v>56278.259999999995</v>
      </c>
      <c r="I500" s="87">
        <f>I501+I504</f>
        <v>-1000</v>
      </c>
      <c r="J500" s="87">
        <f>J501+J504</f>
        <v>124000</v>
      </c>
      <c r="K500" s="40">
        <f>J500/G500*100</f>
        <v>99.2</v>
      </c>
      <c r="L500" s="87">
        <f>L501+L504</f>
        <v>126632.44</v>
      </c>
      <c r="M500" s="40">
        <f>L500/J500*100</f>
        <v>102.12293548387098</v>
      </c>
    </row>
    <row r="501" spans="1:13" ht="12.75">
      <c r="A501" s="20"/>
      <c r="B501" s="20"/>
      <c r="C501" s="88"/>
      <c r="D501" s="88"/>
      <c r="E501" s="88">
        <v>322</v>
      </c>
      <c r="F501" s="86" t="s">
        <v>116</v>
      </c>
      <c r="G501" s="87">
        <f>SUM(G502:G503)</f>
        <v>75000</v>
      </c>
      <c r="H501" s="87">
        <f>SUM(H502:H503)</f>
        <v>43243.28</v>
      </c>
      <c r="I501" s="87">
        <f>SUM(I502:I503)</f>
        <v>-1000</v>
      </c>
      <c r="J501" s="87">
        <f>SUM(J502:J503)</f>
        <v>74000</v>
      </c>
      <c r="K501" s="40">
        <f>J501/G501*100</f>
        <v>98.66666666666667</v>
      </c>
      <c r="L501" s="87">
        <f>SUM(L502:L503)</f>
        <v>74720.81</v>
      </c>
      <c r="M501" s="40">
        <f>L501/J501*100</f>
        <v>100.97406756756757</v>
      </c>
    </row>
    <row r="502" spans="1:13" ht="13.5">
      <c r="A502" s="269"/>
      <c r="B502" s="100"/>
      <c r="C502" s="100"/>
      <c r="D502" s="171">
        <v>154</v>
      </c>
      <c r="E502" s="100">
        <v>3223</v>
      </c>
      <c r="F502" s="91" t="s">
        <v>425</v>
      </c>
      <c r="G502" s="92">
        <v>5000</v>
      </c>
      <c r="H502" s="92">
        <v>1202.38</v>
      </c>
      <c r="I502" s="92">
        <f>SUM(J502-G502)</f>
        <v>-2000</v>
      </c>
      <c r="J502" s="92">
        <v>3000</v>
      </c>
      <c r="K502" s="40">
        <f>J502/G502*100</f>
        <v>60</v>
      </c>
      <c r="L502" s="41">
        <v>2265.08</v>
      </c>
      <c r="M502" s="40">
        <f>L502/J502*100</f>
        <v>75.50266666666666</v>
      </c>
    </row>
    <row r="503" spans="1:13" ht="13.5">
      <c r="A503" s="269"/>
      <c r="B503" s="100"/>
      <c r="C503" s="100"/>
      <c r="D503" s="171">
        <v>155</v>
      </c>
      <c r="E503" s="100">
        <v>3223</v>
      </c>
      <c r="F503" s="91" t="s">
        <v>426</v>
      </c>
      <c r="G503" s="92">
        <v>70000</v>
      </c>
      <c r="H503" s="92">
        <v>42040.9</v>
      </c>
      <c r="I503" s="92">
        <f>SUM(J503-G503)</f>
        <v>1000</v>
      </c>
      <c r="J503" s="92">
        <v>71000</v>
      </c>
      <c r="K503" s="40">
        <f>J503/G503*100</f>
        <v>101.42857142857142</v>
      </c>
      <c r="L503" s="41">
        <v>72455.73</v>
      </c>
      <c r="M503" s="40">
        <f>L503/J503*100</f>
        <v>102.05032394366197</v>
      </c>
    </row>
    <row r="504" spans="1:13" ht="13.5">
      <c r="A504" s="270"/>
      <c r="B504" s="98"/>
      <c r="C504" s="88"/>
      <c r="D504" s="116"/>
      <c r="E504" s="88">
        <v>323</v>
      </c>
      <c r="F504" s="86" t="s">
        <v>118</v>
      </c>
      <c r="G504" s="87">
        <f>SUM(G505)</f>
        <v>50000</v>
      </c>
      <c r="H504" s="87">
        <f>SUM(H505)</f>
        <v>13034.98</v>
      </c>
      <c r="I504" s="87">
        <f>SUM(I505)</f>
        <v>0</v>
      </c>
      <c r="J504" s="87">
        <f>SUM(J505)</f>
        <v>50000</v>
      </c>
      <c r="K504" s="40">
        <f>J504/G504*100</f>
        <v>100</v>
      </c>
      <c r="L504" s="93">
        <f>SUM(L505)</f>
        <v>51911.63</v>
      </c>
      <c r="M504" s="40">
        <f>L504/J504*100</f>
        <v>103.82325999999999</v>
      </c>
    </row>
    <row r="505" spans="1:13" ht="13.5">
      <c r="A505" s="269"/>
      <c r="B505" s="100"/>
      <c r="C505" s="112"/>
      <c r="D505" s="171">
        <v>156</v>
      </c>
      <c r="E505" s="90">
        <v>3232</v>
      </c>
      <c r="F505" s="91" t="s">
        <v>427</v>
      </c>
      <c r="G505" s="92">
        <v>50000</v>
      </c>
      <c r="H505" s="92">
        <v>13034.98</v>
      </c>
      <c r="I505" s="92">
        <f>SUM(J505-G505)</f>
        <v>0</v>
      </c>
      <c r="J505" s="92">
        <v>50000</v>
      </c>
      <c r="K505" s="40">
        <f>J505/G505*100</f>
        <v>100</v>
      </c>
      <c r="L505" s="41">
        <v>51911.63</v>
      </c>
      <c r="M505" s="40">
        <f>L505/J505*100</f>
        <v>103.82325999999999</v>
      </c>
    </row>
    <row r="506" spans="1:13" ht="15" customHeight="1">
      <c r="A506" s="158" t="s">
        <v>392</v>
      </c>
      <c r="B506" s="158"/>
      <c r="C506" s="158"/>
      <c r="D506" s="158"/>
      <c r="E506" s="158"/>
      <c r="F506" s="196"/>
      <c r="G506" s="196"/>
      <c r="H506" s="38"/>
      <c r="I506" s="38"/>
      <c r="J506" s="38"/>
      <c r="K506" s="35"/>
      <c r="L506" s="41"/>
      <c r="M506" s="35"/>
    </row>
    <row r="507" spans="1:13" ht="14.25" customHeight="1">
      <c r="A507" s="262" t="s">
        <v>428</v>
      </c>
      <c r="B507" s="262"/>
      <c r="C507" s="262"/>
      <c r="D507" s="262"/>
      <c r="E507" s="262"/>
      <c r="F507" s="262"/>
      <c r="G507" s="262"/>
      <c r="H507" s="262"/>
      <c r="I507" s="262"/>
      <c r="J507" s="262"/>
      <c r="K507" s="257"/>
      <c r="L507" s="266"/>
      <c r="M507" s="257"/>
    </row>
    <row r="508" spans="1:13" ht="12.75">
      <c r="A508" s="20"/>
      <c r="B508" s="88">
        <v>32</v>
      </c>
      <c r="C508" s="88"/>
      <c r="D508" s="88"/>
      <c r="E508" s="88"/>
      <c r="F508" s="86" t="s">
        <v>114</v>
      </c>
      <c r="G508" s="87">
        <f>G509+G512+G514</f>
        <v>82000</v>
      </c>
      <c r="H508" s="87">
        <f>H509+H512+H514</f>
        <v>10000</v>
      </c>
      <c r="I508" s="87">
        <f>I509+I512+I514</f>
        <v>-28000</v>
      </c>
      <c r="J508" s="87">
        <f>J509+J512+J514</f>
        <v>54000</v>
      </c>
      <c r="K508" s="40">
        <f>J508/G508*100</f>
        <v>65.85365853658537</v>
      </c>
      <c r="L508" s="87">
        <f>L509+L512+L514</f>
        <v>51206.3</v>
      </c>
      <c r="M508" s="40">
        <f>L508/J508*100</f>
        <v>94.82648148148148</v>
      </c>
    </row>
    <row r="509" spans="1:13" ht="12.75">
      <c r="A509" s="20"/>
      <c r="B509" s="20"/>
      <c r="C509" s="88"/>
      <c r="D509" s="88"/>
      <c r="E509" s="88">
        <v>322</v>
      </c>
      <c r="F509" s="86" t="s">
        <v>116</v>
      </c>
      <c r="G509" s="87">
        <f>SUM(G510:G511)</f>
        <v>30000</v>
      </c>
      <c r="H509" s="87">
        <f>SUM(H510:H511)</f>
        <v>0</v>
      </c>
      <c r="I509" s="87">
        <f>SUM(I510:I511)</f>
        <v>-30000</v>
      </c>
      <c r="J509" s="87">
        <f>SUM(J510:J511)</f>
        <v>0</v>
      </c>
      <c r="K509" s="40">
        <f>J509/G509*100</f>
        <v>0</v>
      </c>
      <c r="L509" s="93">
        <f>SUM(L510:L511)</f>
        <v>0</v>
      </c>
      <c r="M509" s="40">
        <v>0</v>
      </c>
    </row>
    <row r="510" spans="1:13" ht="13.5">
      <c r="A510" s="269"/>
      <c r="B510" s="100"/>
      <c r="C510" s="100"/>
      <c r="D510" s="171">
        <v>157</v>
      </c>
      <c r="E510" s="100">
        <v>3224</v>
      </c>
      <c r="F510" s="91" t="s">
        <v>429</v>
      </c>
      <c r="G510" s="92">
        <v>20000</v>
      </c>
      <c r="H510" s="92">
        <v>0</v>
      </c>
      <c r="I510" s="92">
        <f>SUM(J510-G510)</f>
        <v>-20000</v>
      </c>
      <c r="J510" s="92">
        <v>0</v>
      </c>
      <c r="K510" s="40">
        <f>J510/G510*100</f>
        <v>0</v>
      </c>
      <c r="L510" s="41">
        <v>0</v>
      </c>
      <c r="M510" s="40">
        <v>0</v>
      </c>
    </row>
    <row r="511" spans="1:13" ht="13.5">
      <c r="A511" s="269"/>
      <c r="B511" s="100"/>
      <c r="C511" s="100"/>
      <c r="D511" s="171">
        <v>158</v>
      </c>
      <c r="E511" s="100">
        <v>3224</v>
      </c>
      <c r="F511" s="91" t="s">
        <v>430</v>
      </c>
      <c r="G511" s="92">
        <v>10000</v>
      </c>
      <c r="H511" s="92">
        <v>0</v>
      </c>
      <c r="I511" s="92">
        <f>SUM(J511-G511)</f>
        <v>-10000</v>
      </c>
      <c r="J511" s="92">
        <v>0</v>
      </c>
      <c r="K511" s="40">
        <f>J511/G511*100</f>
        <v>0</v>
      </c>
      <c r="L511" s="41">
        <v>0</v>
      </c>
      <c r="M511" s="40">
        <v>0</v>
      </c>
    </row>
    <row r="512" spans="1:13" ht="13.5">
      <c r="A512" s="270"/>
      <c r="B512" s="98"/>
      <c r="C512" s="88"/>
      <c r="D512" s="116"/>
      <c r="E512" s="88">
        <v>323</v>
      </c>
      <c r="F512" s="86" t="s">
        <v>118</v>
      </c>
      <c r="G512" s="87">
        <f>SUM(G513)</f>
        <v>50000</v>
      </c>
      <c r="H512" s="87">
        <f>SUM(H513)</f>
        <v>10000</v>
      </c>
      <c r="I512" s="87">
        <f>SUM(I513)</f>
        <v>0</v>
      </c>
      <c r="J512" s="87">
        <f>SUM(J513)</f>
        <v>50000</v>
      </c>
      <c r="K512" s="40">
        <f>J512/G512*100</f>
        <v>100</v>
      </c>
      <c r="L512" s="93">
        <f>SUM(L513)</f>
        <v>49986.3</v>
      </c>
      <c r="M512" s="40">
        <f>L512/J512*100</f>
        <v>99.9726</v>
      </c>
    </row>
    <row r="513" spans="1:13" ht="13.5">
      <c r="A513" s="269"/>
      <c r="B513" s="100"/>
      <c r="C513" s="112"/>
      <c r="D513" s="171">
        <v>159</v>
      </c>
      <c r="E513" s="90">
        <v>3232</v>
      </c>
      <c r="F513" s="91" t="s">
        <v>431</v>
      </c>
      <c r="G513" s="92">
        <v>50000</v>
      </c>
      <c r="H513" s="92">
        <v>10000</v>
      </c>
      <c r="I513" s="92">
        <f>SUM(J513-G513)</f>
        <v>0</v>
      </c>
      <c r="J513" s="92">
        <v>50000</v>
      </c>
      <c r="K513" s="40">
        <f>J513/G513*100</f>
        <v>100</v>
      </c>
      <c r="L513" s="41">
        <v>49986.3</v>
      </c>
      <c r="M513" s="40">
        <f>L513/J513*100</f>
        <v>99.9726</v>
      </c>
    </row>
    <row r="514" spans="1:13" ht="13.5">
      <c r="A514" s="270"/>
      <c r="B514" s="98"/>
      <c r="C514" s="88"/>
      <c r="D514" s="116"/>
      <c r="E514" s="88">
        <v>329</v>
      </c>
      <c r="F514" s="86" t="s">
        <v>250</v>
      </c>
      <c r="G514" s="87">
        <f>SUM(G515)</f>
        <v>2000</v>
      </c>
      <c r="H514" s="87">
        <f>SUM(H515)</f>
        <v>0</v>
      </c>
      <c r="I514" s="87">
        <f>SUM(I515)</f>
        <v>2000</v>
      </c>
      <c r="J514" s="87">
        <f>SUM(J515)</f>
        <v>4000</v>
      </c>
      <c r="K514" s="40">
        <f>J514/G514*100</f>
        <v>200</v>
      </c>
      <c r="L514" s="93">
        <f>SUM(L515)</f>
        <v>1220</v>
      </c>
      <c r="M514" s="40">
        <f>L514/J514*100</f>
        <v>30.5</v>
      </c>
    </row>
    <row r="515" spans="1:13" ht="15" customHeight="1">
      <c r="A515" s="269"/>
      <c r="B515" s="100"/>
      <c r="C515" s="112"/>
      <c r="D515" s="171">
        <v>160</v>
      </c>
      <c r="E515" s="90">
        <v>3299</v>
      </c>
      <c r="F515" s="91" t="s">
        <v>432</v>
      </c>
      <c r="G515" s="92">
        <v>2000</v>
      </c>
      <c r="H515" s="92">
        <v>0</v>
      </c>
      <c r="I515" s="92">
        <f>SUM(J515-G515)</f>
        <v>2000</v>
      </c>
      <c r="J515" s="92">
        <v>4000</v>
      </c>
      <c r="K515" s="40">
        <f>J515/G515*100</f>
        <v>200</v>
      </c>
      <c r="L515" s="41">
        <v>1220</v>
      </c>
      <c r="M515" s="40">
        <f>L515/J515*100</f>
        <v>30.5</v>
      </c>
    </row>
    <row r="516" spans="1:13" ht="14.25" customHeight="1">
      <c r="A516" s="262" t="s">
        <v>433</v>
      </c>
      <c r="B516" s="262"/>
      <c r="C516" s="262"/>
      <c r="D516" s="262"/>
      <c r="E516" s="262"/>
      <c r="F516" s="262"/>
      <c r="G516" s="262"/>
      <c r="H516" s="262"/>
      <c r="I516" s="262"/>
      <c r="J516" s="262"/>
      <c r="K516" s="257"/>
      <c r="L516" s="266"/>
      <c r="M516" s="257"/>
    </row>
    <row r="517" spans="1:13" ht="14.25">
      <c r="A517" s="271" t="s">
        <v>434</v>
      </c>
      <c r="B517" s="98"/>
      <c r="C517" s="88"/>
      <c r="D517" s="116"/>
      <c r="E517" s="89"/>
      <c r="F517" s="129" t="s">
        <v>319</v>
      </c>
      <c r="G517" s="87">
        <f>SUM(G518)</f>
        <v>30000</v>
      </c>
      <c r="H517" s="87">
        <f>SUM(H518)</f>
        <v>0</v>
      </c>
      <c r="I517" s="87">
        <f>SUM(I518)</f>
        <v>-30000</v>
      </c>
      <c r="J517" s="87">
        <f>SUM(J518)</f>
        <v>0</v>
      </c>
      <c r="K517" s="40">
        <f>J517/G517*100</f>
        <v>0</v>
      </c>
      <c r="L517" s="93">
        <f>SUM(L518)</f>
        <v>0</v>
      </c>
      <c r="M517" s="40">
        <v>0</v>
      </c>
    </row>
    <row r="518" spans="1:13" s="18" customFormat="1" ht="13.5">
      <c r="A518" s="270"/>
      <c r="B518" s="88">
        <v>42</v>
      </c>
      <c r="C518" s="98"/>
      <c r="D518" s="98"/>
      <c r="E518" s="88">
        <v>421</v>
      </c>
      <c r="F518" s="129" t="s">
        <v>255</v>
      </c>
      <c r="G518" s="87">
        <f>SUM(G519)</f>
        <v>30000</v>
      </c>
      <c r="H518" s="87">
        <f>SUM(H519)</f>
        <v>0</v>
      </c>
      <c r="I518" s="87">
        <f>SUM(I519)</f>
        <v>-30000</v>
      </c>
      <c r="J518" s="87">
        <f>SUM(J519)</f>
        <v>0</v>
      </c>
      <c r="K518" s="40">
        <f>J518/G518*100</f>
        <v>0</v>
      </c>
      <c r="L518" s="93">
        <f>SUM(L519)</f>
        <v>0</v>
      </c>
      <c r="M518" s="40">
        <v>0</v>
      </c>
    </row>
    <row r="519" spans="1:13" s="18" customFormat="1" ht="14.25" customHeight="1">
      <c r="A519" s="269"/>
      <c r="B519" s="90"/>
      <c r="C519" s="90"/>
      <c r="D519" s="112">
        <v>161</v>
      </c>
      <c r="E519" s="90">
        <v>4213</v>
      </c>
      <c r="F519" s="91" t="s">
        <v>435</v>
      </c>
      <c r="G519" s="92">
        <v>30000</v>
      </c>
      <c r="H519" s="92">
        <v>0</v>
      </c>
      <c r="I519" s="92">
        <f>SUM(J519-G519)</f>
        <v>-30000</v>
      </c>
      <c r="J519" s="92">
        <v>0</v>
      </c>
      <c r="K519" s="40">
        <f>J519/G519*100</f>
        <v>0</v>
      </c>
      <c r="L519" s="37"/>
      <c r="M519" s="40">
        <v>0</v>
      </c>
    </row>
    <row r="520" spans="1:13" s="18" customFormat="1" ht="14.25" customHeight="1">
      <c r="A520" s="262" t="s">
        <v>436</v>
      </c>
      <c r="B520" s="262"/>
      <c r="C520" s="262"/>
      <c r="D520" s="262"/>
      <c r="E520" s="262"/>
      <c r="F520" s="262"/>
      <c r="G520" s="262"/>
      <c r="H520" s="262"/>
      <c r="I520" s="262"/>
      <c r="J520" s="262"/>
      <c r="K520" s="272"/>
      <c r="L520" s="273"/>
      <c r="M520" s="272"/>
    </row>
    <row r="521" spans="1:13" s="18" customFormat="1" ht="13.5">
      <c r="A521" s="274" t="s">
        <v>33</v>
      </c>
      <c r="B521" s="89"/>
      <c r="C521" s="89"/>
      <c r="D521" s="88"/>
      <c r="E521" s="89"/>
      <c r="F521" s="129" t="s">
        <v>437</v>
      </c>
      <c r="G521" s="87">
        <f>SUM(G522)</f>
        <v>100000</v>
      </c>
      <c r="H521" s="87">
        <f>SUM(H522)</f>
        <v>0</v>
      </c>
      <c r="I521" s="87">
        <f>SUM(I522)</f>
        <v>-100000</v>
      </c>
      <c r="J521" s="87">
        <f>SUM(J522)</f>
        <v>0</v>
      </c>
      <c r="K521" s="40">
        <f>J521/G521*100</f>
        <v>0</v>
      </c>
      <c r="L521" s="93">
        <f>SUM(L522)</f>
        <v>0</v>
      </c>
      <c r="M521" s="40">
        <v>0</v>
      </c>
    </row>
    <row r="522" spans="1:13" s="18" customFormat="1" ht="13.5">
      <c r="A522" s="275"/>
      <c r="B522" s="88">
        <v>38</v>
      </c>
      <c r="C522" s="89"/>
      <c r="D522" s="88"/>
      <c r="E522" s="89">
        <v>381</v>
      </c>
      <c r="F522" s="129" t="s">
        <v>251</v>
      </c>
      <c r="G522" s="87">
        <f>SUM(G523)</f>
        <v>100000</v>
      </c>
      <c r="H522" s="87">
        <f>SUM(H523)</f>
        <v>0</v>
      </c>
      <c r="I522" s="87">
        <f>SUM(I523)</f>
        <v>-100000</v>
      </c>
      <c r="J522" s="87">
        <f>SUM(J523)</f>
        <v>0</v>
      </c>
      <c r="K522" s="40">
        <f>J522/G522*100</f>
        <v>0</v>
      </c>
      <c r="L522" s="93">
        <f>SUM(L523)</f>
        <v>0</v>
      </c>
      <c r="M522" s="40">
        <v>0</v>
      </c>
    </row>
    <row r="523" spans="1:13" s="18" customFormat="1" ht="13.5">
      <c r="A523" s="269"/>
      <c r="B523" s="90"/>
      <c r="C523" s="90"/>
      <c r="D523" s="171">
        <v>162</v>
      </c>
      <c r="E523" s="90">
        <v>381</v>
      </c>
      <c r="F523" s="91" t="s">
        <v>438</v>
      </c>
      <c r="G523" s="92">
        <v>100000</v>
      </c>
      <c r="H523" s="92">
        <v>0</v>
      </c>
      <c r="I523" s="92">
        <f>SUM(J523-G523)</f>
        <v>-100000</v>
      </c>
      <c r="J523" s="92">
        <v>0</v>
      </c>
      <c r="K523" s="40">
        <f>J523/G523*100</f>
        <v>0</v>
      </c>
      <c r="L523" s="37">
        <v>0</v>
      </c>
      <c r="M523" s="40">
        <v>0</v>
      </c>
    </row>
    <row r="524" spans="1:10" s="123" customFormat="1" ht="27" customHeight="1">
      <c r="A524" s="275"/>
      <c r="B524" s="259"/>
      <c r="C524" s="259"/>
      <c r="D524" s="96"/>
      <c r="E524" s="259"/>
      <c r="F524" s="216"/>
      <c r="G524" s="216"/>
      <c r="H524" s="218"/>
      <c r="I524" s="218"/>
      <c r="J524" s="217"/>
    </row>
    <row r="525" spans="1:10" s="151" customFormat="1" ht="21.75" customHeight="1">
      <c r="A525" s="155" t="s">
        <v>439</v>
      </c>
      <c r="B525" s="155"/>
      <c r="C525" s="155"/>
      <c r="D525" s="155"/>
      <c r="E525" s="155"/>
      <c r="F525" s="199" t="s">
        <v>440</v>
      </c>
      <c r="G525" s="199"/>
      <c r="H525" s="276"/>
      <c r="I525" s="276"/>
      <c r="J525" s="276"/>
    </row>
    <row r="526" spans="1:13" s="158" customFormat="1" ht="14.25">
      <c r="A526" s="155" t="s">
        <v>441</v>
      </c>
      <c r="B526" s="155"/>
      <c r="C526" s="155"/>
      <c r="D526" s="155"/>
      <c r="E526" s="155"/>
      <c r="F526" s="199" t="s">
        <v>442</v>
      </c>
      <c r="G526" s="277">
        <f>G533</f>
        <v>11100</v>
      </c>
      <c r="H526" s="277">
        <f>H533</f>
        <v>0</v>
      </c>
      <c r="I526" s="107">
        <f>SUM(J526-G526)</f>
        <v>-11100</v>
      </c>
      <c r="J526" s="277">
        <f>J533</f>
        <v>0</v>
      </c>
      <c r="K526" s="108">
        <f>J526/G526*100</f>
        <v>0</v>
      </c>
      <c r="L526" s="277">
        <f>L533</f>
        <v>2658.42</v>
      </c>
      <c r="M526" s="108">
        <v>0</v>
      </c>
    </row>
    <row r="527" spans="1:10" s="158" customFormat="1" ht="13.5">
      <c r="A527" s="151" t="s">
        <v>443</v>
      </c>
      <c r="B527" s="151"/>
      <c r="C527" s="151"/>
      <c r="D527" s="151"/>
      <c r="E527" s="151"/>
      <c r="F527" s="241"/>
      <c r="G527" s="241"/>
      <c r="H527" s="242"/>
      <c r="I527" s="242"/>
      <c r="J527" s="151"/>
    </row>
    <row r="528" spans="1:10" s="158" customFormat="1" ht="13.5">
      <c r="A528" s="151" t="s">
        <v>354</v>
      </c>
      <c r="B528" s="151"/>
      <c r="C528" s="151"/>
      <c r="D528" s="151"/>
      <c r="E528" s="151"/>
      <c r="F528" s="241"/>
      <c r="G528" s="241"/>
      <c r="H528" s="242"/>
      <c r="I528" s="242"/>
      <c r="J528" s="151"/>
    </row>
    <row r="529" spans="1:10" s="158" customFormat="1" ht="13.5">
      <c r="A529" s="223" t="s">
        <v>444</v>
      </c>
      <c r="B529" s="223"/>
      <c r="C529" s="223"/>
      <c r="D529" s="223"/>
      <c r="E529" s="223"/>
      <c r="F529" s="223"/>
      <c r="G529" s="223"/>
      <c r="H529" s="223"/>
      <c r="I529" s="223"/>
      <c r="J529" s="223"/>
    </row>
    <row r="530" spans="1:13" s="72" customFormat="1" ht="23.25" customHeight="1">
      <c r="A530" s="73" t="s">
        <v>27</v>
      </c>
      <c r="B530" s="74" t="s">
        <v>28</v>
      </c>
      <c r="C530" s="74" t="s">
        <v>29</v>
      </c>
      <c r="D530" s="74"/>
      <c r="E530" s="74" t="s">
        <v>31</v>
      </c>
      <c r="F530" s="75" t="s">
        <v>32</v>
      </c>
      <c r="G530" s="109" t="s">
        <v>3</v>
      </c>
      <c r="H530" s="77" t="s">
        <v>4</v>
      </c>
      <c r="I530" s="78" t="s">
        <v>5</v>
      </c>
      <c r="J530" s="77" t="s">
        <v>6</v>
      </c>
      <c r="K530" s="79" t="s">
        <v>7</v>
      </c>
      <c r="L530" s="79" t="s">
        <v>8</v>
      </c>
      <c r="M530" s="79" t="s">
        <v>9</v>
      </c>
    </row>
    <row r="531" spans="1:13" s="72" customFormat="1" ht="14.25" customHeight="1">
      <c r="A531" s="166">
        <v>1</v>
      </c>
      <c r="B531" s="166"/>
      <c r="C531" s="166"/>
      <c r="D531" s="166"/>
      <c r="E531" s="166"/>
      <c r="F531" s="167">
        <v>2</v>
      </c>
      <c r="G531" s="167" t="s">
        <v>33</v>
      </c>
      <c r="H531" s="193">
        <v>4</v>
      </c>
      <c r="I531" s="193">
        <v>5</v>
      </c>
      <c r="J531" s="193">
        <v>6</v>
      </c>
      <c r="K531" s="278">
        <v>7</v>
      </c>
      <c r="L531" s="83">
        <v>8</v>
      </c>
      <c r="M531" s="83">
        <v>9</v>
      </c>
    </row>
    <row r="532" spans="1:13" s="80" customFormat="1" ht="13.5" customHeight="1">
      <c r="A532" s="279" t="s">
        <v>445</v>
      </c>
      <c r="B532" s="279"/>
      <c r="C532" s="279"/>
      <c r="D532" s="279"/>
      <c r="E532" s="279"/>
      <c r="F532" s="279"/>
      <c r="G532" s="279"/>
      <c r="H532" s="279"/>
      <c r="I532" s="279"/>
      <c r="J532" s="279"/>
      <c r="K532" s="280"/>
      <c r="L532" s="280"/>
      <c r="M532" s="280"/>
    </row>
    <row r="533" spans="1:13" ht="12.75">
      <c r="A533" s="85">
        <v>3</v>
      </c>
      <c r="B533" s="85"/>
      <c r="C533" s="110"/>
      <c r="D533" s="110"/>
      <c r="E533" s="110"/>
      <c r="F533" s="86" t="s">
        <v>173</v>
      </c>
      <c r="G533" s="87">
        <f>G534+G538</f>
        <v>11100</v>
      </c>
      <c r="H533" s="87">
        <f>H534+H538</f>
        <v>0</v>
      </c>
      <c r="I533" s="87">
        <f>I534+I538</f>
        <v>-11100</v>
      </c>
      <c r="J533" s="87">
        <f>J534+J538</f>
        <v>0</v>
      </c>
      <c r="K533" s="40">
        <f>J533/G533*100</f>
        <v>0</v>
      </c>
      <c r="L533" s="93">
        <f>L534+L538</f>
        <v>2658.42</v>
      </c>
      <c r="M533" s="40">
        <v>0</v>
      </c>
    </row>
    <row r="534" spans="1:13" ht="12.75">
      <c r="A534" s="20"/>
      <c r="B534" s="88">
        <v>32</v>
      </c>
      <c r="C534" s="88"/>
      <c r="D534" s="88"/>
      <c r="E534" s="88"/>
      <c r="F534" s="86" t="s">
        <v>178</v>
      </c>
      <c r="G534" s="87">
        <f>SUM(G535)</f>
        <v>8000</v>
      </c>
      <c r="H534" s="87">
        <f>SUM(H535)</f>
        <v>0</v>
      </c>
      <c r="I534" s="87">
        <f>SUM(I535)</f>
        <v>-8000</v>
      </c>
      <c r="J534" s="87">
        <f>SUM(J535)</f>
        <v>0</v>
      </c>
      <c r="K534" s="40">
        <f>J534/G534*100</f>
        <v>0</v>
      </c>
      <c r="L534" s="93">
        <f>SUM(L535)</f>
        <v>2658.42</v>
      </c>
      <c r="M534" s="40">
        <v>0</v>
      </c>
    </row>
    <row r="535" spans="1:13" ht="12.75">
      <c r="A535" s="20"/>
      <c r="B535" s="88"/>
      <c r="C535" s="281"/>
      <c r="D535" s="281"/>
      <c r="E535" s="282">
        <v>329</v>
      </c>
      <c r="F535" s="283" t="s">
        <v>446</v>
      </c>
      <c r="G535" s="87">
        <f>SUM(G536:G537)</f>
        <v>8000</v>
      </c>
      <c r="H535" s="87">
        <f>SUM(H536:H537)</f>
        <v>0</v>
      </c>
      <c r="I535" s="87">
        <f>SUM(I536:I537)</f>
        <v>-8000</v>
      </c>
      <c r="J535" s="87">
        <f>SUM(J536:J537)</f>
        <v>0</v>
      </c>
      <c r="K535" s="40">
        <f>J535/G535*100</f>
        <v>0</v>
      </c>
      <c r="L535" s="93">
        <f>SUM(L536:L537)</f>
        <v>2658.42</v>
      </c>
      <c r="M535" s="40">
        <v>0</v>
      </c>
    </row>
    <row r="536" spans="1:13" ht="12.75">
      <c r="A536" s="20"/>
      <c r="B536" s="20"/>
      <c r="C536" s="100"/>
      <c r="D536" s="171">
        <v>163</v>
      </c>
      <c r="E536" s="100">
        <v>3299</v>
      </c>
      <c r="F536" s="91" t="s">
        <v>447</v>
      </c>
      <c r="G536" s="92">
        <v>5000</v>
      </c>
      <c r="H536" s="92">
        <v>0</v>
      </c>
      <c r="I536" s="92">
        <f>SUM(J536-G536)</f>
        <v>-5000</v>
      </c>
      <c r="J536" s="92">
        <v>0</v>
      </c>
      <c r="K536" s="40">
        <f>J536/G536*100</f>
        <v>0</v>
      </c>
      <c r="L536" s="41">
        <v>2658.42</v>
      </c>
      <c r="M536" s="40">
        <v>0</v>
      </c>
    </row>
    <row r="537" spans="1:13" ht="12.75">
      <c r="A537" s="20"/>
      <c r="B537" s="20"/>
      <c r="C537" s="100"/>
      <c r="D537" s="171">
        <v>164</v>
      </c>
      <c r="E537" s="100">
        <v>3299</v>
      </c>
      <c r="F537" s="91" t="s">
        <v>448</v>
      </c>
      <c r="G537" s="92">
        <v>3000</v>
      </c>
      <c r="H537" s="92">
        <v>0</v>
      </c>
      <c r="I537" s="92">
        <f>SUM(J537-G537)</f>
        <v>-3000</v>
      </c>
      <c r="J537" s="92">
        <v>0</v>
      </c>
      <c r="K537" s="40">
        <f>J537/G537*100</f>
        <v>0</v>
      </c>
      <c r="L537" s="41">
        <v>0</v>
      </c>
      <c r="M537" s="40">
        <v>0</v>
      </c>
    </row>
    <row r="538" spans="1:13" ht="12.75">
      <c r="A538" s="20"/>
      <c r="B538" s="88">
        <v>36</v>
      </c>
      <c r="C538" s="88"/>
      <c r="D538" s="116"/>
      <c r="E538" s="88"/>
      <c r="F538" s="86" t="s">
        <v>246</v>
      </c>
      <c r="G538" s="87">
        <f>SUM(G539)</f>
        <v>3100</v>
      </c>
      <c r="H538" s="87">
        <f>SUM(H539)</f>
        <v>0</v>
      </c>
      <c r="I538" s="87">
        <f>SUM(I539)</f>
        <v>-3100</v>
      </c>
      <c r="J538" s="87">
        <f>SUM(J539)</f>
        <v>0</v>
      </c>
      <c r="K538" s="40">
        <f>J538/G538*100</f>
        <v>0</v>
      </c>
      <c r="L538" s="93">
        <f>SUM(L539)</f>
        <v>0</v>
      </c>
      <c r="M538" s="40">
        <v>0</v>
      </c>
    </row>
    <row r="539" spans="1:13" ht="12.75">
      <c r="A539" s="20"/>
      <c r="B539" s="88"/>
      <c r="C539" s="89"/>
      <c r="D539" s="116"/>
      <c r="E539" s="88">
        <v>363</v>
      </c>
      <c r="F539" s="101" t="s">
        <v>246</v>
      </c>
      <c r="G539" s="87">
        <f>SUM(G540)</f>
        <v>3100</v>
      </c>
      <c r="H539" s="87">
        <f>SUM(H540)</f>
        <v>0</v>
      </c>
      <c r="I539" s="87">
        <f>SUM(I540)</f>
        <v>-3100</v>
      </c>
      <c r="J539" s="87">
        <f>SUM(J540)</f>
        <v>0</v>
      </c>
      <c r="K539" s="40">
        <f>J539/G539*100</f>
        <v>0</v>
      </c>
      <c r="L539" s="93">
        <f>SUM(L540)</f>
        <v>0</v>
      </c>
      <c r="M539" s="40">
        <v>0</v>
      </c>
    </row>
    <row r="540" spans="1:13" ht="12.75">
      <c r="A540" s="20"/>
      <c r="B540" s="112"/>
      <c r="C540" s="112"/>
      <c r="D540" s="171">
        <v>165</v>
      </c>
      <c r="E540" s="90">
        <v>3632</v>
      </c>
      <c r="F540" s="91" t="s">
        <v>449</v>
      </c>
      <c r="G540" s="92">
        <v>3100</v>
      </c>
      <c r="H540" s="92">
        <v>0</v>
      </c>
      <c r="I540" s="92">
        <f>SUM(J540-G540)</f>
        <v>-3100</v>
      </c>
      <c r="J540" s="92">
        <v>0</v>
      </c>
      <c r="K540" s="40">
        <f>J540/G540*100</f>
        <v>0</v>
      </c>
      <c r="L540" s="41">
        <v>0</v>
      </c>
      <c r="M540" s="40">
        <v>0</v>
      </c>
    </row>
    <row r="541" spans="1:13" ht="12.75">
      <c r="A541" s="96"/>
      <c r="B541" s="96"/>
      <c r="C541" s="203"/>
      <c r="D541" s="204"/>
      <c r="E541" s="203"/>
      <c r="F541" s="205"/>
      <c r="G541" s="205"/>
      <c r="H541" s="174"/>
      <c r="I541" s="174"/>
      <c r="J541" s="39"/>
      <c r="K541" s="35"/>
      <c r="L541" s="41"/>
      <c r="M541" s="35"/>
    </row>
    <row r="542" spans="1:13" ht="14.25">
      <c r="A542" s="155"/>
      <c r="B542" s="159"/>
      <c r="C542" s="159"/>
      <c r="D542" s="159"/>
      <c r="E542" s="159"/>
      <c r="F542" s="199" t="s">
        <v>450</v>
      </c>
      <c r="G542" s="107">
        <f>G550</f>
        <v>285000</v>
      </c>
      <c r="H542" s="107">
        <f>H550</f>
        <v>7000</v>
      </c>
      <c r="I542" s="107">
        <f>SUM(J542-G542)</f>
        <v>-183000</v>
      </c>
      <c r="J542" s="107">
        <f>J550</f>
        <v>102000</v>
      </c>
      <c r="K542" s="108">
        <f>J542/G542*100</f>
        <v>35.78947368421053</v>
      </c>
      <c r="L542" s="107">
        <f>L550</f>
        <v>82000</v>
      </c>
      <c r="M542" s="284">
        <f>L542/J542*100</f>
        <v>80.3921568627451</v>
      </c>
    </row>
    <row r="543" spans="1:10" ht="13.5">
      <c r="A543" s="151" t="s">
        <v>451</v>
      </c>
      <c r="B543" s="151"/>
      <c r="C543" s="151"/>
      <c r="D543" s="151"/>
      <c r="E543" s="151"/>
      <c r="F543" s="241"/>
      <c r="G543" s="241"/>
      <c r="H543" s="154"/>
      <c r="I543" s="154"/>
      <c r="J543" s="154"/>
    </row>
    <row r="544" spans="1:10" ht="13.5">
      <c r="A544" s="151" t="s">
        <v>452</v>
      </c>
      <c r="B544" s="151"/>
      <c r="C544" s="151"/>
      <c r="D544" s="151"/>
      <c r="E544" s="151"/>
      <c r="F544" s="241"/>
      <c r="G544" s="241"/>
      <c r="H544" s="200"/>
      <c r="I544" s="200"/>
      <c r="J544" s="200"/>
    </row>
    <row r="545" spans="1:10" ht="13.5">
      <c r="A545" s="151" t="s">
        <v>354</v>
      </c>
      <c r="B545" s="151"/>
      <c r="C545" s="151"/>
      <c r="D545" s="151"/>
      <c r="E545" s="151"/>
      <c r="F545" s="241"/>
      <c r="G545" s="241"/>
      <c r="H545" s="200"/>
      <c r="I545" s="200"/>
      <c r="J545" s="200"/>
    </row>
    <row r="546" spans="1:10" ht="13.5">
      <c r="A546" s="223" t="s">
        <v>453</v>
      </c>
      <c r="B546" s="223"/>
      <c r="C546" s="223"/>
      <c r="D546" s="223"/>
      <c r="E546" s="223"/>
      <c r="F546" s="223"/>
      <c r="G546" s="223"/>
      <c r="H546" s="223"/>
      <c r="I546" s="223"/>
      <c r="J546" s="223"/>
    </row>
    <row r="547" spans="1:13" ht="27" customHeight="1">
      <c r="A547" s="73" t="s">
        <v>27</v>
      </c>
      <c r="B547" s="74" t="s">
        <v>28</v>
      </c>
      <c r="C547" s="74" t="s">
        <v>29</v>
      </c>
      <c r="D547" s="74"/>
      <c r="E547" s="74" t="s">
        <v>31</v>
      </c>
      <c r="F547" s="75" t="s">
        <v>32</v>
      </c>
      <c r="G547" s="109" t="s">
        <v>3</v>
      </c>
      <c r="H547" s="77" t="s">
        <v>4</v>
      </c>
      <c r="I547" s="78" t="s">
        <v>5</v>
      </c>
      <c r="J547" s="77" t="s">
        <v>6</v>
      </c>
      <c r="K547" s="79" t="s">
        <v>7</v>
      </c>
      <c r="L547" s="79" t="s">
        <v>8</v>
      </c>
      <c r="M547" s="79" t="s">
        <v>9</v>
      </c>
    </row>
    <row r="548" spans="1:13" ht="14.25" customHeight="1">
      <c r="A548" s="166">
        <v>1</v>
      </c>
      <c r="B548" s="166"/>
      <c r="C548" s="166"/>
      <c r="D548" s="166"/>
      <c r="E548" s="166"/>
      <c r="F548" s="167">
        <v>2</v>
      </c>
      <c r="G548" s="167" t="s">
        <v>33</v>
      </c>
      <c r="H548" s="193">
        <v>4</v>
      </c>
      <c r="I548" s="193">
        <v>5</v>
      </c>
      <c r="J548" s="193">
        <v>6</v>
      </c>
      <c r="K548" s="285">
        <v>7</v>
      </c>
      <c r="L548" s="83">
        <v>8</v>
      </c>
      <c r="M548" s="83">
        <v>9</v>
      </c>
    </row>
    <row r="549" spans="1:13" ht="13.5" customHeight="1">
      <c r="A549" s="279" t="s">
        <v>454</v>
      </c>
      <c r="B549" s="279"/>
      <c r="C549" s="279"/>
      <c r="D549" s="279"/>
      <c r="E549" s="279"/>
      <c r="F549" s="279"/>
      <c r="G549" s="279"/>
      <c r="H549" s="279"/>
      <c r="I549" s="279"/>
      <c r="J549" s="279"/>
      <c r="K549" s="286"/>
      <c r="L549" s="286"/>
      <c r="M549" s="286"/>
    </row>
    <row r="550" spans="1:13" ht="12.75">
      <c r="A550" s="85">
        <v>3</v>
      </c>
      <c r="B550" s="85"/>
      <c r="C550" s="110"/>
      <c r="D550" s="110"/>
      <c r="E550" s="110"/>
      <c r="F550" s="86" t="s">
        <v>173</v>
      </c>
      <c r="G550" s="87">
        <f>G551+G553</f>
        <v>285000</v>
      </c>
      <c r="H550" s="87">
        <f>H551+H553</f>
        <v>7000</v>
      </c>
      <c r="I550" s="87">
        <f>I551+I553</f>
        <v>-183000</v>
      </c>
      <c r="J550" s="87">
        <f>J551+J553</f>
        <v>102000</v>
      </c>
      <c r="K550" s="40">
        <f>J550/G550*100</f>
        <v>35.78947368421053</v>
      </c>
      <c r="L550" s="87">
        <f>L551+L553</f>
        <v>82000</v>
      </c>
      <c r="M550" s="40">
        <f>L550/J550*100</f>
        <v>80.3921568627451</v>
      </c>
    </row>
    <row r="551" spans="1:13" ht="12.75">
      <c r="A551" s="85"/>
      <c r="B551" s="85">
        <v>32</v>
      </c>
      <c r="C551" s="110"/>
      <c r="D551" s="110"/>
      <c r="E551" s="110"/>
      <c r="F551" s="86" t="s">
        <v>178</v>
      </c>
      <c r="G551" s="87">
        <f>SUM(G552)</f>
        <v>15000</v>
      </c>
      <c r="H551" s="87">
        <f>SUM(H552)</f>
        <v>0</v>
      </c>
      <c r="I551" s="87">
        <f>SUM(I552)</f>
        <v>5000</v>
      </c>
      <c r="J551" s="87">
        <f>SUM(J552)</f>
        <v>20000</v>
      </c>
      <c r="K551" s="40">
        <f>J551/G551*100</f>
        <v>133.33333333333331</v>
      </c>
      <c r="L551" s="93">
        <f>SUM(L552)</f>
        <v>20000</v>
      </c>
      <c r="M551" s="40">
        <f>L551/J551*100</f>
        <v>100</v>
      </c>
    </row>
    <row r="552" spans="1:13" ht="12.75">
      <c r="A552" s="85"/>
      <c r="B552" s="85"/>
      <c r="C552" s="287">
        <v>329</v>
      </c>
      <c r="D552" s="183">
        <v>166</v>
      </c>
      <c r="E552" s="287">
        <v>3294</v>
      </c>
      <c r="F552" s="91" t="s">
        <v>455</v>
      </c>
      <c r="G552" s="92">
        <v>15000</v>
      </c>
      <c r="H552" s="92">
        <v>0</v>
      </c>
      <c r="I552" s="92">
        <f>SUM(J552-G552)</f>
        <v>5000</v>
      </c>
      <c r="J552" s="92">
        <v>20000</v>
      </c>
      <c r="K552" s="40">
        <f>J552/G552*100</f>
        <v>133.33333333333331</v>
      </c>
      <c r="L552" s="41">
        <v>20000</v>
      </c>
      <c r="M552" s="40">
        <f>L552/J552*100</f>
        <v>100</v>
      </c>
    </row>
    <row r="553" spans="1:13" ht="12.75">
      <c r="A553" s="156"/>
      <c r="B553" s="88">
        <v>38</v>
      </c>
      <c r="C553" s="88"/>
      <c r="D553" s="88"/>
      <c r="E553" s="88"/>
      <c r="F553" s="86" t="s">
        <v>456</v>
      </c>
      <c r="G553" s="87">
        <f>SUM(G554:G556)</f>
        <v>270000</v>
      </c>
      <c r="H553" s="87">
        <f>SUM(H554:H556)</f>
        <v>7000</v>
      </c>
      <c r="I553" s="87">
        <f>SUM(I554:I556)</f>
        <v>-188000</v>
      </c>
      <c r="J553" s="87">
        <f>SUM(J554:J556)</f>
        <v>82000</v>
      </c>
      <c r="K553" s="40">
        <f>J553/G553*100</f>
        <v>30.37037037037037</v>
      </c>
      <c r="L553" s="93">
        <f>SUM(L554:L556)</f>
        <v>62000</v>
      </c>
      <c r="M553" s="40">
        <f>L553/J553*100</f>
        <v>75.60975609756098</v>
      </c>
    </row>
    <row r="554" spans="1:13" ht="12.75">
      <c r="A554" s="156"/>
      <c r="B554" s="88"/>
      <c r="C554" s="100">
        <v>382</v>
      </c>
      <c r="D554" s="171">
        <v>167</v>
      </c>
      <c r="E554" s="100">
        <v>38221</v>
      </c>
      <c r="F554" s="91" t="s">
        <v>457</v>
      </c>
      <c r="G554" s="92">
        <v>100000</v>
      </c>
      <c r="H554" s="92">
        <v>0</v>
      </c>
      <c r="I554" s="92">
        <f>SUM(J554-G554)</f>
        <v>-60000</v>
      </c>
      <c r="J554" s="92">
        <v>40000</v>
      </c>
      <c r="K554" s="40">
        <f>J554/G554*100</f>
        <v>40</v>
      </c>
      <c r="L554" s="41">
        <v>20000</v>
      </c>
      <c r="M554" s="40">
        <f>L554/J554*100</f>
        <v>50</v>
      </c>
    </row>
    <row r="555" spans="1:13" ht="12.75">
      <c r="A555" s="156"/>
      <c r="B555" s="88"/>
      <c r="C555" s="100">
        <v>382</v>
      </c>
      <c r="D555" s="171">
        <v>168</v>
      </c>
      <c r="E555" s="100">
        <v>38221</v>
      </c>
      <c r="F555" s="91" t="s">
        <v>458</v>
      </c>
      <c r="G555" s="92">
        <v>100000</v>
      </c>
      <c r="H555" s="92">
        <v>0</v>
      </c>
      <c r="I555" s="92">
        <f>SUM(J555-G555)</f>
        <v>-100000</v>
      </c>
      <c r="J555" s="92">
        <v>0</v>
      </c>
      <c r="K555" s="40">
        <f>J555/G555*100</f>
        <v>0</v>
      </c>
      <c r="L555" s="41">
        <v>0</v>
      </c>
      <c r="M555" s="40">
        <v>0</v>
      </c>
    </row>
    <row r="556" spans="1:13" ht="24.75">
      <c r="A556" s="156"/>
      <c r="B556" s="20"/>
      <c r="C556" s="100">
        <v>382</v>
      </c>
      <c r="D556" s="171">
        <v>169</v>
      </c>
      <c r="E556" s="100">
        <v>38222</v>
      </c>
      <c r="F556" s="91" t="s">
        <v>459</v>
      </c>
      <c r="G556" s="92">
        <v>70000</v>
      </c>
      <c r="H556" s="92">
        <v>7000</v>
      </c>
      <c r="I556" s="92">
        <f>SUM(J556-G556)</f>
        <v>-28000</v>
      </c>
      <c r="J556" s="92">
        <v>42000</v>
      </c>
      <c r="K556" s="40">
        <f>J556/G556*100</f>
        <v>60</v>
      </c>
      <c r="L556" s="41">
        <v>42000</v>
      </c>
      <c r="M556" s="40">
        <f>L556/J556*100</f>
        <v>100</v>
      </c>
    </row>
    <row r="557" spans="1:13" ht="12.75">
      <c r="A557" s="207"/>
      <c r="B557" s="96"/>
      <c r="C557" s="203"/>
      <c r="D557" s="204"/>
      <c r="E557" s="203"/>
      <c r="F557" s="205"/>
      <c r="G557" s="205"/>
      <c r="H557" s="174"/>
      <c r="I557" s="174"/>
      <c r="J557" s="39"/>
      <c r="K557" s="35"/>
      <c r="L557" s="41"/>
      <c r="M557" s="35"/>
    </row>
    <row r="558" spans="1:13" s="158" customFormat="1" ht="13.5">
      <c r="A558" s="155"/>
      <c r="B558" s="159"/>
      <c r="C558" s="159"/>
      <c r="D558" s="159"/>
      <c r="E558" s="159"/>
      <c r="F558" s="199"/>
      <c r="G558" s="288">
        <f>G565+G580</f>
        <v>506000</v>
      </c>
      <c r="H558" s="288">
        <f>H565+H580</f>
        <v>336314.61</v>
      </c>
      <c r="I558" s="107">
        <f>SUM(J558-G558)</f>
        <v>587615</v>
      </c>
      <c r="J558" s="288">
        <f>J565+J580</f>
        <v>1093615</v>
      </c>
      <c r="K558" s="108">
        <f>J558/G558*100</f>
        <v>216.12944664031622</v>
      </c>
      <c r="L558" s="288">
        <f>L565+L580</f>
        <v>1180065.6300000001</v>
      </c>
      <c r="M558" s="108">
        <f>L558/J558*100</f>
        <v>107.90503330696819</v>
      </c>
    </row>
    <row r="559" spans="1:10" ht="13.5">
      <c r="A559" s="155" t="s">
        <v>460</v>
      </c>
      <c r="B559" s="156"/>
      <c r="C559" s="156"/>
      <c r="D559" s="156"/>
      <c r="E559" s="156"/>
      <c r="F559" s="157"/>
      <c r="G559" s="157"/>
      <c r="H559" s="161"/>
      <c r="I559" s="161"/>
      <c r="J559" s="161"/>
    </row>
    <row r="560" spans="1:10" ht="15.75" customHeight="1">
      <c r="A560" s="151" t="s">
        <v>461</v>
      </c>
      <c r="B560" s="151"/>
      <c r="C560" s="151"/>
      <c r="D560" s="151"/>
      <c r="E560" s="151"/>
      <c r="F560" s="241"/>
      <c r="G560" s="241"/>
      <c r="H560" s="242"/>
      <c r="I560" s="242"/>
      <c r="J560" s="242"/>
    </row>
    <row r="561" spans="1:10" ht="13.5">
      <c r="A561" s="223" t="s">
        <v>462</v>
      </c>
      <c r="B561" s="223"/>
      <c r="C561" s="223"/>
      <c r="D561" s="223"/>
      <c r="E561" s="223"/>
      <c r="F561" s="223"/>
      <c r="G561" s="223"/>
      <c r="H561" s="223"/>
      <c r="I561" s="223"/>
      <c r="J561" s="223"/>
    </row>
    <row r="562" spans="1:13" s="72" customFormat="1" ht="26.25" customHeight="1">
      <c r="A562" s="73" t="s">
        <v>27</v>
      </c>
      <c r="B562" s="74" t="s">
        <v>28</v>
      </c>
      <c r="C562" s="74" t="s">
        <v>29</v>
      </c>
      <c r="D562" s="74"/>
      <c r="E562" s="74" t="s">
        <v>31</v>
      </c>
      <c r="F562" s="75" t="s">
        <v>32</v>
      </c>
      <c r="G562" s="109" t="s">
        <v>3</v>
      </c>
      <c r="H562" s="77" t="s">
        <v>4</v>
      </c>
      <c r="I562" s="78" t="s">
        <v>5</v>
      </c>
      <c r="J562" s="77" t="s">
        <v>6</v>
      </c>
      <c r="K562" s="79" t="s">
        <v>7</v>
      </c>
      <c r="L562" s="79" t="s">
        <v>8</v>
      </c>
      <c r="M562" s="79" t="s">
        <v>9</v>
      </c>
    </row>
    <row r="563" spans="1:13" s="72" customFormat="1" ht="14.25" customHeight="1">
      <c r="A563" s="166">
        <v>1</v>
      </c>
      <c r="B563" s="166"/>
      <c r="C563" s="166"/>
      <c r="D563" s="166"/>
      <c r="E563" s="166"/>
      <c r="F563" s="167">
        <v>2</v>
      </c>
      <c r="G563" s="167" t="s">
        <v>33</v>
      </c>
      <c r="H563" s="193">
        <v>4</v>
      </c>
      <c r="I563" s="193">
        <v>5</v>
      </c>
      <c r="J563" s="193">
        <v>6</v>
      </c>
      <c r="K563" s="289">
        <v>7</v>
      </c>
      <c r="L563" s="83">
        <v>8</v>
      </c>
      <c r="M563" s="83">
        <v>9</v>
      </c>
    </row>
    <row r="564" spans="1:13" s="80" customFormat="1" ht="13.5" customHeight="1">
      <c r="A564" s="279" t="s">
        <v>463</v>
      </c>
      <c r="B564" s="279"/>
      <c r="C564" s="279"/>
      <c r="D564" s="279"/>
      <c r="E564" s="279"/>
      <c r="F564" s="279"/>
      <c r="G564" s="279"/>
      <c r="H564" s="279"/>
      <c r="I564" s="279"/>
      <c r="J564" s="279"/>
      <c r="K564" s="280"/>
      <c r="L564" s="280"/>
      <c r="M564" s="280"/>
    </row>
    <row r="565" spans="1:13" s="80" customFormat="1" ht="12.75">
      <c r="A565" s="85">
        <v>3</v>
      </c>
      <c r="B565" s="85"/>
      <c r="C565" s="110"/>
      <c r="D565" s="110"/>
      <c r="E565" s="110"/>
      <c r="F565" s="86" t="s">
        <v>173</v>
      </c>
      <c r="G565" s="87">
        <f>G566+G568+G574</f>
        <v>183000</v>
      </c>
      <c r="H565" s="87">
        <f>H566+H568+H574</f>
        <v>72043.99</v>
      </c>
      <c r="I565" s="87">
        <f>I566+I568+I574</f>
        <v>80750</v>
      </c>
      <c r="J565" s="87">
        <f>J566+J568+J574</f>
        <v>263750</v>
      </c>
      <c r="K565" s="40">
        <f>J565/G565*100</f>
        <v>144.12568306010928</v>
      </c>
      <c r="L565" s="87">
        <f>L566+L568+L574</f>
        <v>262451.07</v>
      </c>
      <c r="M565" s="40">
        <f>L565/J565*100</f>
        <v>99.50751469194313</v>
      </c>
    </row>
    <row r="566" spans="1:13" s="80" customFormat="1" ht="12.75">
      <c r="A566" s="85" t="s">
        <v>174</v>
      </c>
      <c r="B566" s="85">
        <v>32</v>
      </c>
      <c r="C566" s="110"/>
      <c r="D566" s="110"/>
      <c r="E566" s="85">
        <v>329</v>
      </c>
      <c r="F566" s="86" t="s">
        <v>178</v>
      </c>
      <c r="G566" s="87">
        <f>SUM(G567)</f>
        <v>3000</v>
      </c>
      <c r="H566" s="87">
        <f>SUM(H567)</f>
        <v>1370.76</v>
      </c>
      <c r="I566" s="87">
        <f>SUM(I567)</f>
        <v>0</v>
      </c>
      <c r="J566" s="87">
        <f>SUM(J567)</f>
        <v>3000</v>
      </c>
      <c r="K566" s="40">
        <f>J566/G566*100</f>
        <v>100</v>
      </c>
      <c r="L566" s="93">
        <f>SUM(L567)</f>
        <v>1870.56</v>
      </c>
      <c r="M566" s="40">
        <f>L566/J566*100</f>
        <v>62.352</v>
      </c>
    </row>
    <row r="567" spans="1:13" ht="12.75">
      <c r="A567" s="85" t="s">
        <v>174</v>
      </c>
      <c r="B567" s="290"/>
      <c r="C567" s="287"/>
      <c r="D567" s="183">
        <v>170</v>
      </c>
      <c r="E567" s="287">
        <v>3299</v>
      </c>
      <c r="F567" s="91" t="s">
        <v>464</v>
      </c>
      <c r="G567" s="92">
        <v>3000</v>
      </c>
      <c r="H567" s="226">
        <v>1370.76</v>
      </c>
      <c r="I567" s="92">
        <f>SUM(J567-G567)</f>
        <v>0</v>
      </c>
      <c r="J567" s="226">
        <v>3000</v>
      </c>
      <c r="K567" s="40">
        <f>J567/G567*100</f>
        <v>100</v>
      </c>
      <c r="L567" s="41">
        <v>1870.56</v>
      </c>
      <c r="M567" s="40">
        <f>L567/J567*100</f>
        <v>62.352</v>
      </c>
    </row>
    <row r="568" spans="1:13" ht="12.75">
      <c r="A568" s="85" t="s">
        <v>174</v>
      </c>
      <c r="B568" s="88">
        <v>37</v>
      </c>
      <c r="C568" s="88"/>
      <c r="D568" s="116"/>
      <c r="E568" s="88">
        <v>372</v>
      </c>
      <c r="F568" s="86" t="s">
        <v>465</v>
      </c>
      <c r="G568" s="87">
        <f>SUM(G569:G573)</f>
        <v>175000</v>
      </c>
      <c r="H568" s="87">
        <f>SUM(H569:H573)</f>
        <v>55900</v>
      </c>
      <c r="I568" s="87">
        <f>SUM(I569:I573)</f>
        <v>56200</v>
      </c>
      <c r="J568" s="87">
        <f>SUM(J569:J573)</f>
        <v>231200</v>
      </c>
      <c r="K568" s="40">
        <f>J568/G568*100</f>
        <v>132.11428571428573</v>
      </c>
      <c r="L568" s="87">
        <f>SUM(L569:L573)</f>
        <v>231034.06</v>
      </c>
      <c r="M568" s="40">
        <f>L568/J568*100</f>
        <v>99.92822664359862</v>
      </c>
    </row>
    <row r="569" spans="1:13" ht="12.75">
      <c r="A569" s="85" t="s">
        <v>174</v>
      </c>
      <c r="B569" s="20"/>
      <c r="C569" s="100"/>
      <c r="D569" s="171">
        <v>171</v>
      </c>
      <c r="E569" s="100">
        <v>3721</v>
      </c>
      <c r="F569" s="91" t="s">
        <v>466</v>
      </c>
      <c r="G569" s="92">
        <v>25000</v>
      </c>
      <c r="H569" s="92">
        <v>7900</v>
      </c>
      <c r="I569" s="92">
        <f>SUM(J569-G569)</f>
        <v>0</v>
      </c>
      <c r="J569" s="92">
        <v>25000</v>
      </c>
      <c r="K569" s="40">
        <f>J569/G569*100</f>
        <v>100</v>
      </c>
      <c r="L569" s="41">
        <v>29800</v>
      </c>
      <c r="M569" s="40">
        <f>L569/J569*100</f>
        <v>119.19999999999999</v>
      </c>
    </row>
    <row r="570" spans="1:13" ht="12.75">
      <c r="A570" s="85" t="s">
        <v>174</v>
      </c>
      <c r="B570" s="20"/>
      <c r="C570" s="100"/>
      <c r="D570" s="171">
        <v>172</v>
      </c>
      <c r="E570" s="100">
        <v>3721</v>
      </c>
      <c r="F570" s="91" t="s">
        <v>467</v>
      </c>
      <c r="G570" s="92">
        <v>70000</v>
      </c>
      <c r="H570" s="92">
        <v>48000</v>
      </c>
      <c r="I570" s="92">
        <f>SUM(J570-G570)</f>
        <v>30000</v>
      </c>
      <c r="J570" s="92">
        <v>100000</v>
      </c>
      <c r="K570" s="40">
        <f>J570/G570*100</f>
        <v>142.85714285714286</v>
      </c>
      <c r="L570" s="41">
        <v>93000</v>
      </c>
      <c r="M570" s="40">
        <f>L570/J570*100</f>
        <v>93</v>
      </c>
    </row>
    <row r="571" spans="1:13" ht="12.75">
      <c r="A571" s="85" t="s">
        <v>174</v>
      </c>
      <c r="B571" s="20"/>
      <c r="C571" s="100"/>
      <c r="D571" s="171">
        <v>173</v>
      </c>
      <c r="E571" s="100">
        <v>3721</v>
      </c>
      <c r="F571" s="91" t="s">
        <v>468</v>
      </c>
      <c r="G571" s="92">
        <v>60000</v>
      </c>
      <c r="H571" s="92">
        <v>0</v>
      </c>
      <c r="I571" s="92">
        <f>SUM(J571-G571)</f>
        <v>6200</v>
      </c>
      <c r="J571" s="92">
        <v>66200</v>
      </c>
      <c r="K571" s="40">
        <f>J571/G571*100</f>
        <v>110.33333333333333</v>
      </c>
      <c r="L571" s="41">
        <v>66200</v>
      </c>
      <c r="M571" s="40">
        <f>L571/J571*100</f>
        <v>100</v>
      </c>
    </row>
    <row r="572" spans="1:13" ht="12.75">
      <c r="A572" s="20" t="s">
        <v>469</v>
      </c>
      <c r="B572" s="20"/>
      <c r="C572" s="100"/>
      <c r="D572" s="171">
        <v>174</v>
      </c>
      <c r="E572" s="100">
        <v>3721</v>
      </c>
      <c r="F572" s="91" t="s">
        <v>470</v>
      </c>
      <c r="G572" s="92">
        <v>15000</v>
      </c>
      <c r="H572" s="92">
        <v>0</v>
      </c>
      <c r="I572" s="92">
        <f>SUM(J572-G572)</f>
        <v>3000</v>
      </c>
      <c r="J572" s="92">
        <v>18000</v>
      </c>
      <c r="K572" s="40">
        <f>J572/G572*100</f>
        <v>120</v>
      </c>
      <c r="L572" s="41">
        <v>17150</v>
      </c>
      <c r="M572" s="40">
        <f>L572/J572*100</f>
        <v>95.27777777777777</v>
      </c>
    </row>
    <row r="573" spans="1:13" ht="24.75">
      <c r="A573" s="85" t="s">
        <v>174</v>
      </c>
      <c r="B573" s="20"/>
      <c r="C573" s="100"/>
      <c r="D573" s="171">
        <v>175</v>
      </c>
      <c r="E573" s="100">
        <v>3722</v>
      </c>
      <c r="F573" s="91" t="s">
        <v>471</v>
      </c>
      <c r="G573" s="92">
        <v>5000</v>
      </c>
      <c r="H573" s="92">
        <v>0</v>
      </c>
      <c r="I573" s="92">
        <f>SUM(J573-G573)</f>
        <v>17000</v>
      </c>
      <c r="J573" s="92">
        <v>22000</v>
      </c>
      <c r="K573" s="40">
        <f>J573/G573*100</f>
        <v>440.00000000000006</v>
      </c>
      <c r="L573" s="41">
        <v>24884.06</v>
      </c>
      <c r="M573" s="40">
        <f>L573/J573*100</f>
        <v>113.10936363636364</v>
      </c>
    </row>
    <row r="574" spans="1:13" ht="12.75">
      <c r="A574" s="85" t="s">
        <v>174</v>
      </c>
      <c r="B574" s="88"/>
      <c r="C574" s="88"/>
      <c r="D574" s="88"/>
      <c r="E574" s="88">
        <v>381</v>
      </c>
      <c r="F574" s="86" t="s">
        <v>251</v>
      </c>
      <c r="G574" s="87">
        <f>SUM(G575)</f>
        <v>5000</v>
      </c>
      <c r="H574" s="87">
        <f>SUM(H575)</f>
        <v>14773.23</v>
      </c>
      <c r="I574" s="87">
        <f>SUM(I575)</f>
        <v>24550</v>
      </c>
      <c r="J574" s="87">
        <f>SUM(J575)</f>
        <v>29550</v>
      </c>
      <c r="K574" s="40">
        <f>J574/G574*100</f>
        <v>591</v>
      </c>
      <c r="L574" s="93">
        <f>SUM(L575)</f>
        <v>29546.45</v>
      </c>
      <c r="M574" s="40">
        <f>L574/J574*100</f>
        <v>99.98798646362098</v>
      </c>
    </row>
    <row r="575" spans="1:13" ht="12.75">
      <c r="A575" s="85" t="s">
        <v>174</v>
      </c>
      <c r="B575" s="20">
        <v>38</v>
      </c>
      <c r="C575" s="100"/>
      <c r="D575" s="171">
        <v>176</v>
      </c>
      <c r="E575" s="100">
        <v>3811</v>
      </c>
      <c r="F575" s="91" t="s">
        <v>472</v>
      </c>
      <c r="G575" s="92">
        <v>5000</v>
      </c>
      <c r="H575" s="92">
        <v>14773.23</v>
      </c>
      <c r="I575" s="92">
        <f>SUM(J575-G575)</f>
        <v>24550</v>
      </c>
      <c r="J575" s="92">
        <v>29550</v>
      </c>
      <c r="K575" s="40">
        <f>J575/G575*100</f>
        <v>591</v>
      </c>
      <c r="L575" s="41">
        <v>29546.45</v>
      </c>
      <c r="M575" s="40">
        <f>L575/J575*100</f>
        <v>99.98798646362098</v>
      </c>
    </row>
    <row r="576" spans="1:13" ht="14.25" customHeight="1">
      <c r="A576" s="85"/>
      <c r="B576" s="20"/>
      <c r="C576" s="203"/>
      <c r="D576" s="204"/>
      <c r="E576" s="203"/>
      <c r="F576" s="205"/>
      <c r="G576" s="205"/>
      <c r="H576" s="174"/>
      <c r="I576" s="174"/>
      <c r="J576" s="39"/>
      <c r="K576" s="35"/>
      <c r="L576" s="35"/>
      <c r="M576" s="35"/>
    </row>
    <row r="577" spans="1:13" ht="14.25" customHeight="1">
      <c r="A577" s="279" t="s">
        <v>473</v>
      </c>
      <c r="B577" s="279"/>
      <c r="C577" s="279"/>
      <c r="D577" s="279"/>
      <c r="E577" s="279"/>
      <c r="F577" s="279"/>
      <c r="G577" s="279"/>
      <c r="H577" s="279"/>
      <c r="I577" s="279"/>
      <c r="J577" s="279"/>
      <c r="K577" s="286"/>
      <c r="L577" s="286"/>
      <c r="M577" s="286"/>
    </row>
    <row r="578" spans="1:10" ht="14.25" customHeight="1">
      <c r="A578" s="158" t="s">
        <v>461</v>
      </c>
      <c r="B578" s="151"/>
      <c r="C578" s="158"/>
      <c r="D578" s="158"/>
      <c r="E578" s="158"/>
      <c r="F578" s="211"/>
      <c r="G578" s="211"/>
      <c r="J578" s="3"/>
    </row>
    <row r="579" spans="1:10" ht="13.5" customHeight="1">
      <c r="A579" s="291" t="s">
        <v>474</v>
      </c>
      <c r="B579" s="291"/>
      <c r="C579" s="291"/>
      <c r="D579" s="291"/>
      <c r="E579" s="291"/>
      <c r="F579" s="291"/>
      <c r="G579" s="291"/>
      <c r="H579" s="292"/>
      <c r="I579" s="292"/>
      <c r="J579" s="292"/>
    </row>
    <row r="580" spans="1:13" ht="25.5" customHeight="1">
      <c r="A580" s="85">
        <v>3</v>
      </c>
      <c r="B580" s="85"/>
      <c r="C580" s="110"/>
      <c r="D580" s="110"/>
      <c r="E580" s="110"/>
      <c r="F580" s="86" t="s">
        <v>100</v>
      </c>
      <c r="G580" s="87">
        <f>G581+G584+G587+G589+G591</f>
        <v>323000</v>
      </c>
      <c r="H580" s="87">
        <f>H581+H584+H587+H589+H591</f>
        <v>264270.62</v>
      </c>
      <c r="I580" s="87">
        <f>I581+I584+I587+I589+I591</f>
        <v>506865</v>
      </c>
      <c r="J580" s="87">
        <f>J581+J584+J587+J589+J591</f>
        <v>829865</v>
      </c>
      <c r="K580" s="40">
        <f>J580/G580*100</f>
        <v>256.9241486068111</v>
      </c>
      <c r="L580" s="87">
        <f>L581+L584+L587+L589+L591</f>
        <v>917614.56</v>
      </c>
      <c r="M580" s="40">
        <f>L580/J580*100</f>
        <v>110.57395600489237</v>
      </c>
    </row>
    <row r="581" spans="1:13" ht="12.75">
      <c r="A581" s="20" t="s">
        <v>469</v>
      </c>
      <c r="B581" s="88">
        <v>31</v>
      </c>
      <c r="C581" s="98"/>
      <c r="D581" s="98"/>
      <c r="E581" s="98"/>
      <c r="F581" s="86" t="s">
        <v>101</v>
      </c>
      <c r="G581" s="87">
        <f>SUM(G582:G583)</f>
        <v>150000</v>
      </c>
      <c r="H581" s="87">
        <f>SUM(H582:H583)</f>
        <v>148211.41</v>
      </c>
      <c r="I581" s="87">
        <f>SUM(I582:I583)</f>
        <v>351635</v>
      </c>
      <c r="J581" s="87">
        <f>SUM(J582:J583)</f>
        <v>501635</v>
      </c>
      <c r="K581" s="40">
        <f>J581/G581*100</f>
        <v>334.42333333333335</v>
      </c>
      <c r="L581" s="87">
        <f>SUM(L582:L583)</f>
        <v>569077.8</v>
      </c>
      <c r="M581" s="40">
        <f>L581/J581*100</f>
        <v>113.4445961705224</v>
      </c>
    </row>
    <row r="582" spans="1:13" ht="12.75">
      <c r="A582" s="20" t="s">
        <v>469</v>
      </c>
      <c r="B582" s="20"/>
      <c r="C582" s="112">
        <v>311</v>
      </c>
      <c r="D582" s="171">
        <v>177</v>
      </c>
      <c r="E582" s="100">
        <v>3111</v>
      </c>
      <c r="F582" s="91" t="s">
        <v>475</v>
      </c>
      <c r="G582" s="92">
        <v>150000</v>
      </c>
      <c r="H582" s="92">
        <v>148211.41</v>
      </c>
      <c r="I582" s="92">
        <f>SUM(J582-G582)</f>
        <v>281635</v>
      </c>
      <c r="J582" s="92">
        <v>431635</v>
      </c>
      <c r="K582" s="40">
        <f>J582/G582*100</f>
        <v>287.75666666666666</v>
      </c>
      <c r="L582" s="41">
        <v>503077.8</v>
      </c>
      <c r="M582" s="40">
        <f>L582/J582*100</f>
        <v>116.55166981361566</v>
      </c>
    </row>
    <row r="583" spans="1:13" ht="12.75">
      <c r="A583" s="20" t="s">
        <v>469</v>
      </c>
      <c r="B583" s="20"/>
      <c r="C583" s="112">
        <v>312</v>
      </c>
      <c r="D583" s="171">
        <v>178</v>
      </c>
      <c r="E583" s="100">
        <v>3121</v>
      </c>
      <c r="F583" s="91" t="s">
        <v>200</v>
      </c>
      <c r="G583" s="92">
        <v>0</v>
      </c>
      <c r="H583" s="92">
        <v>0</v>
      </c>
      <c r="I583" s="92">
        <f>SUM(J583-G583)</f>
        <v>70000</v>
      </c>
      <c r="J583" s="92">
        <v>70000</v>
      </c>
      <c r="K583" s="40">
        <v>0</v>
      </c>
      <c r="L583" s="41">
        <v>66000</v>
      </c>
      <c r="M583" s="40">
        <f>L583/J583*100</f>
        <v>94.28571428571428</v>
      </c>
    </row>
    <row r="584" spans="1:13" ht="12.75">
      <c r="A584" s="20" t="s">
        <v>469</v>
      </c>
      <c r="B584" s="20"/>
      <c r="C584" s="98"/>
      <c r="D584" s="116"/>
      <c r="E584" s="88">
        <v>313</v>
      </c>
      <c r="F584" s="86" t="s">
        <v>110</v>
      </c>
      <c r="G584" s="87">
        <f>SUM(G585:G586)</f>
        <v>37000</v>
      </c>
      <c r="H584" s="87">
        <f>SUM(H585:H586)</f>
        <v>24407.76</v>
      </c>
      <c r="I584" s="87">
        <f>SUM(I585:I586)</f>
        <v>46500</v>
      </c>
      <c r="J584" s="87">
        <f>SUM(J585:J586)</f>
        <v>83500</v>
      </c>
      <c r="K584" s="40">
        <f>J584/G584*100</f>
        <v>225.67567567567565</v>
      </c>
      <c r="L584" s="93">
        <f>SUM(L585:L586)</f>
        <v>82960.36</v>
      </c>
      <c r="M584" s="40">
        <f>L584/J584*100</f>
        <v>99.3537245508982</v>
      </c>
    </row>
    <row r="585" spans="1:13" ht="12.75">
      <c r="A585" s="20" t="s">
        <v>469</v>
      </c>
      <c r="B585" s="20"/>
      <c r="C585" s="100"/>
      <c r="D585" s="171">
        <v>179</v>
      </c>
      <c r="E585" s="100">
        <v>3132</v>
      </c>
      <c r="F585" s="91" t="s">
        <v>476</v>
      </c>
      <c r="G585" s="92">
        <v>37000</v>
      </c>
      <c r="H585" s="92">
        <v>24407.76</v>
      </c>
      <c r="I585" s="92">
        <f>SUM(J585-G585)</f>
        <v>46500</v>
      </c>
      <c r="J585" s="92">
        <v>83500</v>
      </c>
      <c r="K585" s="40">
        <f>J585/G585*100</f>
        <v>225.67567567567565</v>
      </c>
      <c r="L585" s="41">
        <v>82960.36</v>
      </c>
      <c r="M585" s="40">
        <f>L585/J585*100</f>
        <v>99.3537245508982</v>
      </c>
    </row>
    <row r="586" spans="1:13" ht="12.75">
      <c r="A586" s="20" t="s">
        <v>469</v>
      </c>
      <c r="B586" s="20"/>
      <c r="C586" s="100"/>
      <c r="D586" s="171"/>
      <c r="E586" s="100">
        <v>3133</v>
      </c>
      <c r="F586" s="91" t="s">
        <v>202</v>
      </c>
      <c r="G586" s="92">
        <v>0</v>
      </c>
      <c r="H586" s="92">
        <v>0</v>
      </c>
      <c r="I586" s="92">
        <f>SUM(J586-G586)</f>
        <v>0</v>
      </c>
      <c r="J586" s="92">
        <v>0</v>
      </c>
      <c r="K586" s="40">
        <v>0</v>
      </c>
      <c r="L586" s="41">
        <v>0</v>
      </c>
      <c r="M586" s="40">
        <v>0</v>
      </c>
    </row>
    <row r="587" spans="1:13" ht="12.75">
      <c r="A587" s="20" t="s">
        <v>469</v>
      </c>
      <c r="B587" s="88">
        <v>32</v>
      </c>
      <c r="C587" s="98"/>
      <c r="D587" s="116"/>
      <c r="E587" s="88">
        <v>321</v>
      </c>
      <c r="F587" s="86" t="s">
        <v>114</v>
      </c>
      <c r="G587" s="87">
        <f>SUM(G588)</f>
        <v>1000</v>
      </c>
      <c r="H587" s="87">
        <f>SUM(H588)</f>
        <v>286</v>
      </c>
      <c r="I587" s="87">
        <f>SUM(I588)</f>
        <v>-300</v>
      </c>
      <c r="J587" s="87">
        <f>SUM(J588)</f>
        <v>700</v>
      </c>
      <c r="K587" s="40">
        <f>J587/G587*100</f>
        <v>70</v>
      </c>
      <c r="L587" s="93">
        <f>SUM(L588)</f>
        <v>682</v>
      </c>
      <c r="M587" s="40">
        <f>L587/J587*100</f>
        <v>97.42857142857143</v>
      </c>
    </row>
    <row r="588" spans="1:13" ht="12.75">
      <c r="A588" s="20" t="s">
        <v>469</v>
      </c>
      <c r="B588" s="88"/>
      <c r="C588" s="100"/>
      <c r="D588" s="171">
        <v>181</v>
      </c>
      <c r="E588" s="100">
        <v>3214</v>
      </c>
      <c r="F588" s="91" t="s">
        <v>477</v>
      </c>
      <c r="G588" s="92">
        <v>1000</v>
      </c>
      <c r="H588" s="92">
        <v>286</v>
      </c>
      <c r="I588" s="92">
        <f>SUM(J588-G588)</f>
        <v>-300</v>
      </c>
      <c r="J588" s="92">
        <v>700</v>
      </c>
      <c r="K588" s="40">
        <f>J588/G588*100</f>
        <v>70</v>
      </c>
      <c r="L588" s="41">
        <v>682</v>
      </c>
      <c r="M588" s="40">
        <f>L588/J588*100</f>
        <v>97.42857142857143</v>
      </c>
    </row>
    <row r="589" spans="1:13" ht="12.75">
      <c r="A589" s="20"/>
      <c r="B589" s="88"/>
      <c r="C589" s="98"/>
      <c r="D589" s="116"/>
      <c r="E589" s="88">
        <v>322</v>
      </c>
      <c r="F589" s="86" t="s">
        <v>116</v>
      </c>
      <c r="G589" s="87">
        <f>SUM(G590)</f>
        <v>50000</v>
      </c>
      <c r="H589" s="87">
        <f>SUM(H590)</f>
        <v>38620.15</v>
      </c>
      <c r="I589" s="87">
        <f>SUM(I590)</f>
        <v>21560</v>
      </c>
      <c r="J589" s="87">
        <f>SUM(J590)</f>
        <v>71560</v>
      </c>
      <c r="K589" s="40">
        <f>J589/G589*100</f>
        <v>143.12</v>
      </c>
      <c r="L589" s="87">
        <f>SUM(L590)</f>
        <v>71539.3</v>
      </c>
      <c r="M589" s="40">
        <f>L589/J589*100</f>
        <v>99.97107322526551</v>
      </c>
    </row>
    <row r="590" spans="1:13" ht="12.75">
      <c r="A590" s="20" t="s">
        <v>469</v>
      </c>
      <c r="B590" s="20"/>
      <c r="C590" s="100"/>
      <c r="D590" s="171">
        <v>182</v>
      </c>
      <c r="E590" s="100">
        <v>3222</v>
      </c>
      <c r="F590" s="91" t="s">
        <v>478</v>
      </c>
      <c r="G590" s="92">
        <v>50000</v>
      </c>
      <c r="H590" s="92">
        <v>38620.15</v>
      </c>
      <c r="I590" s="92">
        <f>SUM(J590-G590)</f>
        <v>21560</v>
      </c>
      <c r="J590" s="92">
        <v>71560</v>
      </c>
      <c r="K590" s="40">
        <f>J590/G590*100</f>
        <v>143.12</v>
      </c>
      <c r="L590" s="41">
        <v>71539.3</v>
      </c>
      <c r="M590" s="40">
        <f>L590/J590*100</f>
        <v>99.97107322526551</v>
      </c>
    </row>
    <row r="591" spans="1:13" ht="12.75">
      <c r="A591" s="20" t="s">
        <v>469</v>
      </c>
      <c r="B591" s="285">
        <v>32</v>
      </c>
      <c r="C591" s="281"/>
      <c r="D591" s="293"/>
      <c r="E591" s="282">
        <v>323</v>
      </c>
      <c r="F591" s="294" t="s">
        <v>118</v>
      </c>
      <c r="G591" s="87">
        <f>SUM(G592:G594)</f>
        <v>85000</v>
      </c>
      <c r="H591" s="87">
        <f>SUM(H592:H594)</f>
        <v>52745.3</v>
      </c>
      <c r="I591" s="87">
        <f>SUM(I592:I594)</f>
        <v>87470</v>
      </c>
      <c r="J591" s="87">
        <f>SUM(J592:J594)</f>
        <v>172470</v>
      </c>
      <c r="K591" s="40">
        <f>J591/G591*100</f>
        <v>202.90588235294118</v>
      </c>
      <c r="L591" s="87">
        <f>SUM(L592:L594)</f>
        <v>193355.1</v>
      </c>
      <c r="M591" s="40">
        <f>L591/J591*100</f>
        <v>112.10941033223169</v>
      </c>
    </row>
    <row r="592" spans="1:13" ht="12.75">
      <c r="A592" s="20" t="s">
        <v>469</v>
      </c>
      <c r="B592" s="20"/>
      <c r="C592" s="100"/>
      <c r="D592" s="171">
        <v>183</v>
      </c>
      <c r="E592" s="100">
        <v>3233</v>
      </c>
      <c r="F592" s="91" t="s">
        <v>479</v>
      </c>
      <c r="G592" s="92">
        <v>40000</v>
      </c>
      <c r="H592" s="92">
        <v>20420</v>
      </c>
      <c r="I592" s="92">
        <f>SUM(J592-G592)</f>
        <v>-5500</v>
      </c>
      <c r="J592" s="92">
        <v>34500</v>
      </c>
      <c r="K592" s="40">
        <f>J592/G592*100</f>
        <v>86.25</v>
      </c>
      <c r="L592" s="41">
        <v>34419.56</v>
      </c>
      <c r="M592" s="40">
        <f>L592/J592*100</f>
        <v>99.76684057971013</v>
      </c>
    </row>
    <row r="593" spans="1:13" ht="12.75">
      <c r="A593" s="20" t="s">
        <v>469</v>
      </c>
      <c r="B593" s="20"/>
      <c r="C593" s="100"/>
      <c r="D593" s="171">
        <v>184</v>
      </c>
      <c r="E593" s="100">
        <v>3233</v>
      </c>
      <c r="F593" s="91" t="s">
        <v>480</v>
      </c>
      <c r="G593" s="92">
        <v>15000</v>
      </c>
      <c r="H593" s="92">
        <v>0</v>
      </c>
      <c r="I593" s="92">
        <f>SUM(J593-G593)</f>
        <v>-15000</v>
      </c>
      <c r="J593" s="92">
        <v>0</v>
      </c>
      <c r="K593" s="40">
        <f>J593/G593*100</f>
        <v>0</v>
      </c>
      <c r="L593" s="41">
        <v>0</v>
      </c>
      <c r="M593" s="40">
        <v>0</v>
      </c>
    </row>
    <row r="594" spans="1:13" s="296" customFormat="1" ht="12.75">
      <c r="A594" s="20" t="s">
        <v>469</v>
      </c>
      <c r="B594" s="20"/>
      <c r="C594" s="100"/>
      <c r="D594" s="171">
        <v>185</v>
      </c>
      <c r="E594" s="100">
        <v>3237</v>
      </c>
      <c r="F594" s="91" t="s">
        <v>481</v>
      </c>
      <c r="G594" s="92">
        <v>30000</v>
      </c>
      <c r="H594" s="92">
        <v>32325.3</v>
      </c>
      <c r="I594" s="92">
        <f>SUM(J594-G594)</f>
        <v>107970</v>
      </c>
      <c r="J594" s="92">
        <v>137970</v>
      </c>
      <c r="K594" s="40">
        <f>J594/G594*100</f>
        <v>459.90000000000003</v>
      </c>
      <c r="L594" s="295">
        <v>158935.54</v>
      </c>
      <c r="M594" s="40">
        <f>L594/J594*100</f>
        <v>115.19572370805248</v>
      </c>
    </row>
    <row r="595" spans="1:13" ht="12.75">
      <c r="A595" s="96"/>
      <c r="B595" s="96"/>
      <c r="C595" s="203"/>
      <c r="D595" s="204"/>
      <c r="E595" s="203"/>
      <c r="F595" s="205"/>
      <c r="G595" s="205"/>
      <c r="H595" s="174"/>
      <c r="I595" s="174"/>
      <c r="J595" s="39"/>
      <c r="K595" s="35"/>
      <c r="L595" s="35"/>
      <c r="M595" s="35"/>
    </row>
    <row r="596" spans="1:10" ht="13.5">
      <c r="A596" s="155" t="s">
        <v>482</v>
      </c>
      <c r="B596" s="297"/>
      <c r="C596" s="297"/>
      <c r="D596" s="297"/>
      <c r="E596" s="297"/>
      <c r="F596" s="199"/>
      <c r="G596" s="199"/>
      <c r="H596" s="154"/>
      <c r="I596" s="154"/>
      <c r="J596" s="154"/>
    </row>
    <row r="597" spans="1:10" ht="13.5">
      <c r="A597" s="151" t="s">
        <v>483</v>
      </c>
      <c r="C597" s="1"/>
      <c r="D597" s="1"/>
      <c r="E597" s="1"/>
      <c r="F597" s="72"/>
      <c r="G597" s="72"/>
      <c r="J597" s="3"/>
    </row>
    <row r="598" spans="1:13" ht="15.75" customHeight="1">
      <c r="A598" s="151" t="s">
        <v>484</v>
      </c>
      <c r="B598" s="151"/>
      <c r="C598" s="151"/>
      <c r="D598" s="151"/>
      <c r="E598" s="151"/>
      <c r="F598" s="241"/>
      <c r="G598" s="288">
        <f>G603+G617+G625+G633</f>
        <v>473000</v>
      </c>
      <c r="H598" s="288">
        <f>H603+H617+H625+H633</f>
        <v>172741.89</v>
      </c>
      <c r="I598" s="107">
        <f>SUM(J598-G598)</f>
        <v>-106150</v>
      </c>
      <c r="J598" s="288">
        <f>J603+J617+J625+J633</f>
        <v>366850</v>
      </c>
      <c r="K598" s="108">
        <f>J598/G598*100</f>
        <v>77.55813953488372</v>
      </c>
      <c r="L598" s="288">
        <f>L603+L617+L625+L633</f>
        <v>356408.06</v>
      </c>
      <c r="M598" s="108">
        <f>L598/J598*100</f>
        <v>97.15362137113262</v>
      </c>
    </row>
    <row r="599" spans="1:10" ht="13.5">
      <c r="A599" s="223" t="s">
        <v>485</v>
      </c>
      <c r="B599" s="223"/>
      <c r="C599" s="223"/>
      <c r="D599" s="223"/>
      <c r="E599" s="223"/>
      <c r="F599" s="223"/>
      <c r="G599" s="223"/>
      <c r="H599" s="223"/>
      <c r="I599" s="223"/>
      <c r="J599" s="223"/>
    </row>
    <row r="600" spans="1:13" s="72" customFormat="1" ht="24.75" customHeight="1">
      <c r="A600" s="73" t="s">
        <v>27</v>
      </c>
      <c r="B600" s="74" t="s">
        <v>28</v>
      </c>
      <c r="C600" s="74" t="s">
        <v>29</v>
      </c>
      <c r="D600" s="74"/>
      <c r="E600" s="74" t="s">
        <v>31</v>
      </c>
      <c r="F600" s="75" t="s">
        <v>32</v>
      </c>
      <c r="G600" s="109" t="s">
        <v>3</v>
      </c>
      <c r="H600" s="77" t="s">
        <v>4</v>
      </c>
      <c r="I600" s="78" t="s">
        <v>5</v>
      </c>
      <c r="J600" s="77" t="s">
        <v>6</v>
      </c>
      <c r="K600" s="79" t="s">
        <v>7</v>
      </c>
      <c r="L600" s="79" t="s">
        <v>8</v>
      </c>
      <c r="M600" s="79" t="s">
        <v>9</v>
      </c>
    </row>
    <row r="601" spans="1:13" s="72" customFormat="1" ht="13.5" customHeight="1">
      <c r="A601" s="166">
        <v>1</v>
      </c>
      <c r="B601" s="166"/>
      <c r="C601" s="166"/>
      <c r="D601" s="166"/>
      <c r="E601" s="166"/>
      <c r="F601" s="167">
        <v>2</v>
      </c>
      <c r="G601" s="167" t="s">
        <v>33</v>
      </c>
      <c r="H601" s="193">
        <v>4</v>
      </c>
      <c r="I601" s="193">
        <v>5</v>
      </c>
      <c r="J601" s="193">
        <v>6</v>
      </c>
      <c r="K601" s="298">
        <v>7</v>
      </c>
      <c r="L601" s="83">
        <v>8</v>
      </c>
      <c r="M601" s="83">
        <v>9</v>
      </c>
    </row>
    <row r="602" spans="1:13" s="80" customFormat="1" ht="13.5" customHeight="1">
      <c r="A602" s="279" t="s">
        <v>486</v>
      </c>
      <c r="B602" s="279"/>
      <c r="C602" s="279"/>
      <c r="D602" s="279"/>
      <c r="E602" s="279"/>
      <c r="F602" s="279"/>
      <c r="G602" s="279"/>
      <c r="H602" s="279"/>
      <c r="I602" s="279"/>
      <c r="J602" s="279"/>
      <c r="K602" s="280"/>
      <c r="L602" s="280"/>
      <c r="M602" s="280"/>
    </row>
    <row r="603" spans="1:13" ht="12.75">
      <c r="A603" s="85">
        <v>3</v>
      </c>
      <c r="B603" s="85"/>
      <c r="C603" s="85"/>
      <c r="D603" s="85"/>
      <c r="E603" s="85"/>
      <c r="F603" s="256" t="s">
        <v>173</v>
      </c>
      <c r="G603" s="87">
        <f>G604+G606+G608</f>
        <v>308000</v>
      </c>
      <c r="H603" s="87">
        <f>H604+H606+H608</f>
        <v>117741.89</v>
      </c>
      <c r="I603" s="87">
        <f>I604+I606+I608</f>
        <v>-40750</v>
      </c>
      <c r="J603" s="87">
        <f>J604+J606+J608</f>
        <v>267250</v>
      </c>
      <c r="K603" s="40">
        <f>J603/G603*100</f>
        <v>86.76948051948052</v>
      </c>
      <c r="L603" s="87">
        <f>L604+L606+L608</f>
        <v>259008.06</v>
      </c>
      <c r="M603" s="35"/>
    </row>
    <row r="604" spans="1:13" ht="12.75">
      <c r="A604" s="85"/>
      <c r="B604" s="85">
        <v>32</v>
      </c>
      <c r="C604" s="85"/>
      <c r="D604" s="85"/>
      <c r="E604" s="85"/>
      <c r="F604" s="256" t="s">
        <v>114</v>
      </c>
      <c r="G604" s="87">
        <f>SUM(G605)</f>
        <v>10000</v>
      </c>
      <c r="H604" s="87">
        <f>SUM(H605)</f>
        <v>3031.92</v>
      </c>
      <c r="I604" s="87">
        <f>SUM(I605)</f>
        <v>0</v>
      </c>
      <c r="J604" s="87">
        <f>SUM(J605)</f>
        <v>10000</v>
      </c>
      <c r="K604" s="40">
        <f>J604/G604*100</f>
        <v>100</v>
      </c>
      <c r="L604" s="93">
        <f>SUM(L605)</f>
        <v>6798.09</v>
      </c>
      <c r="M604" s="40">
        <f>L604/J604*100</f>
        <v>67.9809</v>
      </c>
    </row>
    <row r="605" spans="1:13" ht="12.75">
      <c r="A605" s="85"/>
      <c r="B605" s="85"/>
      <c r="C605" s="290"/>
      <c r="D605" s="290">
        <v>208</v>
      </c>
      <c r="E605" s="290">
        <v>322</v>
      </c>
      <c r="F605" s="299" t="s">
        <v>487</v>
      </c>
      <c r="G605" s="92">
        <v>10000</v>
      </c>
      <c r="H605" s="92">
        <v>3031.92</v>
      </c>
      <c r="I605" s="92">
        <f>SUM(J605-G605)</f>
        <v>0</v>
      </c>
      <c r="J605" s="92">
        <v>10000</v>
      </c>
      <c r="K605" s="40">
        <f>J605/G605*100</f>
        <v>100</v>
      </c>
      <c r="L605" s="41">
        <v>6798.09</v>
      </c>
      <c r="M605" s="40">
        <f>L605/J605*100</f>
        <v>67.9809</v>
      </c>
    </row>
    <row r="606" spans="1:13" ht="12.75">
      <c r="A606" s="85"/>
      <c r="B606" s="116">
        <v>32</v>
      </c>
      <c r="C606" s="281"/>
      <c r="D606" s="293"/>
      <c r="E606" s="282">
        <v>323</v>
      </c>
      <c r="F606" s="294" t="s">
        <v>118</v>
      </c>
      <c r="G606" s="87">
        <f>SUM(G607)</f>
        <v>20000</v>
      </c>
      <c r="H606" s="87">
        <f>SUM(H607)</f>
        <v>8709.97</v>
      </c>
      <c r="I606" s="87">
        <f>SUM(I607)</f>
        <v>-11250</v>
      </c>
      <c r="J606" s="87">
        <f>SUM(J607)</f>
        <v>8750</v>
      </c>
      <c r="K606" s="40">
        <v>0</v>
      </c>
      <c r="L606" s="93">
        <f>SUM(L607)</f>
        <v>8709.97</v>
      </c>
      <c r="M606" s="40">
        <f>L606/J606*100</f>
        <v>99.54251428571428</v>
      </c>
    </row>
    <row r="607" spans="1:13" ht="12.75">
      <c r="A607" s="85"/>
      <c r="B607" s="85"/>
      <c r="C607" s="290"/>
      <c r="D607" s="290">
        <v>191</v>
      </c>
      <c r="E607" s="290">
        <v>323</v>
      </c>
      <c r="F607" s="299" t="s">
        <v>488</v>
      </c>
      <c r="G607" s="92">
        <v>20000</v>
      </c>
      <c r="H607" s="92">
        <v>8709.97</v>
      </c>
      <c r="I607" s="92">
        <f>SUM(J607-G607)</f>
        <v>-11250</v>
      </c>
      <c r="J607" s="92">
        <v>8750</v>
      </c>
      <c r="K607" s="40">
        <f>J607/G607*100</f>
        <v>43.75</v>
      </c>
      <c r="L607" s="41">
        <v>8709.97</v>
      </c>
      <c r="M607" s="40">
        <f>L607/J607*100</f>
        <v>99.54251428571428</v>
      </c>
    </row>
    <row r="608" spans="1:13" ht="12.75">
      <c r="A608" s="20" t="s">
        <v>174</v>
      </c>
      <c r="B608" s="88">
        <v>38</v>
      </c>
      <c r="C608" s="88"/>
      <c r="D608" s="88"/>
      <c r="E608" s="88">
        <v>381</v>
      </c>
      <c r="F608" s="129" t="s">
        <v>250</v>
      </c>
      <c r="G608" s="87">
        <f>SUM(G609:G615)</f>
        <v>278000</v>
      </c>
      <c r="H608" s="87">
        <f>SUM(H609:H615)</f>
        <v>106000</v>
      </c>
      <c r="I608" s="87">
        <f>SUM(I609:I615)</f>
        <v>-29500</v>
      </c>
      <c r="J608" s="87">
        <f>SUM(J609:J615)</f>
        <v>248500</v>
      </c>
      <c r="K608" s="40">
        <f>J608/G608*100</f>
        <v>89.38848920863309</v>
      </c>
      <c r="L608" s="87">
        <f>SUM(L609:L615)</f>
        <v>243500</v>
      </c>
      <c r="M608" s="40">
        <f>L608/J608*100</f>
        <v>97.98792756539235</v>
      </c>
    </row>
    <row r="609" spans="1:13" ht="12.75">
      <c r="A609" s="20" t="s">
        <v>174</v>
      </c>
      <c r="B609" s="20"/>
      <c r="C609" s="100">
        <v>381</v>
      </c>
      <c r="D609" s="171">
        <v>186</v>
      </c>
      <c r="E609" s="100">
        <v>3815</v>
      </c>
      <c r="F609" s="300" t="s">
        <v>489</v>
      </c>
      <c r="G609" s="92">
        <v>100000</v>
      </c>
      <c r="H609" s="92">
        <v>35000</v>
      </c>
      <c r="I609" s="92">
        <f>SUM(J609-G609)</f>
        <v>2500</v>
      </c>
      <c r="J609" s="92">
        <v>102500</v>
      </c>
      <c r="K609" s="40">
        <f>J609/G609*100</f>
        <v>102.49999999999999</v>
      </c>
      <c r="L609" s="41">
        <v>102500</v>
      </c>
      <c r="M609" s="40">
        <f>L609/J609*100</f>
        <v>100</v>
      </c>
    </row>
    <row r="610" spans="1:13" ht="12.75">
      <c r="A610" s="20" t="s">
        <v>174</v>
      </c>
      <c r="B610" s="20"/>
      <c r="C610" s="100">
        <v>381</v>
      </c>
      <c r="D610" s="171">
        <v>187</v>
      </c>
      <c r="E610" s="100">
        <v>3815</v>
      </c>
      <c r="F610" s="300" t="s">
        <v>490</v>
      </c>
      <c r="G610" s="92">
        <v>60000</v>
      </c>
      <c r="H610" s="92">
        <v>20000</v>
      </c>
      <c r="I610" s="92">
        <f>SUM(J610-G610)</f>
        <v>0</v>
      </c>
      <c r="J610" s="92">
        <v>60000</v>
      </c>
      <c r="K610" s="40">
        <f>J610/G610*100</f>
        <v>100</v>
      </c>
      <c r="L610" s="41">
        <v>60000</v>
      </c>
      <c r="M610" s="40">
        <f>L610/J610*100</f>
        <v>100</v>
      </c>
    </row>
    <row r="611" spans="1:13" ht="12.75">
      <c r="A611" s="20" t="s">
        <v>174</v>
      </c>
      <c r="B611" s="20"/>
      <c r="C611" s="100">
        <v>381</v>
      </c>
      <c r="D611" s="171">
        <v>188</v>
      </c>
      <c r="E611" s="100">
        <v>3815</v>
      </c>
      <c r="F611" s="300" t="s">
        <v>491</v>
      </c>
      <c r="G611" s="92">
        <v>33000</v>
      </c>
      <c r="H611" s="92">
        <v>33000</v>
      </c>
      <c r="I611" s="92">
        <f>SUM(J611-G611)</f>
        <v>0</v>
      </c>
      <c r="J611" s="92">
        <v>33000</v>
      </c>
      <c r="K611" s="40">
        <f>J611/G611*100</f>
        <v>100</v>
      </c>
      <c r="L611" s="41">
        <v>33000</v>
      </c>
      <c r="M611" s="40">
        <f>L611/J611*100</f>
        <v>100</v>
      </c>
    </row>
    <row r="612" spans="1:13" ht="12.75">
      <c r="A612" s="20" t="s">
        <v>174</v>
      </c>
      <c r="B612" s="20"/>
      <c r="C612" s="100">
        <v>381</v>
      </c>
      <c r="D612" s="171">
        <v>189</v>
      </c>
      <c r="E612" s="100">
        <v>3815</v>
      </c>
      <c r="F612" s="300" t="s">
        <v>492</v>
      </c>
      <c r="G612" s="92">
        <v>30000</v>
      </c>
      <c r="H612" s="92">
        <v>3000</v>
      </c>
      <c r="I612" s="92">
        <f>SUM(J612-G612)</f>
        <v>-22000</v>
      </c>
      <c r="J612" s="92">
        <v>8000</v>
      </c>
      <c r="K612" s="40">
        <f>J612/G612*100</f>
        <v>26.666666666666668</v>
      </c>
      <c r="L612" s="41">
        <v>3000</v>
      </c>
      <c r="M612" s="40">
        <f>L612/J612*100</f>
        <v>37.5</v>
      </c>
    </row>
    <row r="613" spans="1:13" ht="12.75">
      <c r="A613" s="20" t="s">
        <v>174</v>
      </c>
      <c r="B613" s="20"/>
      <c r="C613" s="100">
        <v>381</v>
      </c>
      <c r="D613" s="171">
        <v>190</v>
      </c>
      <c r="E613" s="100">
        <v>3815</v>
      </c>
      <c r="F613" s="300" t="s">
        <v>493</v>
      </c>
      <c r="G613" s="92">
        <v>15000</v>
      </c>
      <c r="H613" s="92">
        <v>15000</v>
      </c>
      <c r="I613" s="92">
        <f>SUM(J613-G613)</f>
        <v>0</v>
      </c>
      <c r="J613" s="92">
        <v>15000</v>
      </c>
      <c r="K613" s="40">
        <f>J613/G613*100</f>
        <v>100</v>
      </c>
      <c r="L613" s="41">
        <v>15000</v>
      </c>
      <c r="M613" s="40">
        <f>L613/J613*100</f>
        <v>100</v>
      </c>
    </row>
    <row r="614" spans="1:13" ht="12.75">
      <c r="A614" s="20"/>
      <c r="B614" s="20"/>
      <c r="C614" s="100">
        <v>381</v>
      </c>
      <c r="D614" s="171">
        <v>210</v>
      </c>
      <c r="E614" s="100">
        <v>3815</v>
      </c>
      <c r="F614" s="300" t="s">
        <v>494</v>
      </c>
      <c r="G614" s="92">
        <v>40000</v>
      </c>
      <c r="H614" s="92">
        <v>0</v>
      </c>
      <c r="I614" s="92">
        <f>SUM(J614-G614)</f>
        <v>-10000</v>
      </c>
      <c r="J614" s="92">
        <v>30000</v>
      </c>
      <c r="K614" s="40">
        <f>J614/G614*100</f>
        <v>75</v>
      </c>
      <c r="L614" s="41">
        <v>30000</v>
      </c>
      <c r="M614" s="40">
        <f>L614/J614*100</f>
        <v>100</v>
      </c>
    </row>
    <row r="615" spans="1:13" ht="14.25" customHeight="1">
      <c r="A615" s="20" t="s">
        <v>174</v>
      </c>
      <c r="B615" s="20"/>
      <c r="C615" s="100">
        <v>381</v>
      </c>
      <c r="D615" s="171"/>
      <c r="E615" s="100">
        <v>3815</v>
      </c>
      <c r="F615" s="300" t="s">
        <v>495</v>
      </c>
      <c r="G615" s="92">
        <v>0</v>
      </c>
      <c r="H615" s="92">
        <v>0</v>
      </c>
      <c r="I615" s="92">
        <f>SUM(J615-G615)</f>
        <v>0</v>
      </c>
      <c r="J615" s="92">
        <v>0</v>
      </c>
      <c r="K615" s="40">
        <v>0</v>
      </c>
      <c r="L615" s="41">
        <v>0</v>
      </c>
      <c r="M615" s="40">
        <v>0</v>
      </c>
    </row>
    <row r="616" spans="1:13" ht="13.5" customHeight="1">
      <c r="A616" s="279" t="s">
        <v>496</v>
      </c>
      <c r="B616" s="279"/>
      <c r="C616" s="279"/>
      <c r="D616" s="279"/>
      <c r="E616" s="279"/>
      <c r="F616" s="279"/>
      <c r="G616" s="279"/>
      <c r="H616" s="279"/>
      <c r="I616" s="279"/>
      <c r="J616" s="279"/>
      <c r="K616" s="286"/>
      <c r="L616" s="301"/>
      <c r="M616" s="286"/>
    </row>
    <row r="617" spans="1:13" ht="12.75">
      <c r="A617" s="85">
        <v>3</v>
      </c>
      <c r="B617" s="85"/>
      <c r="C617" s="85"/>
      <c r="D617" s="85"/>
      <c r="E617" s="85"/>
      <c r="F617" s="256" t="s">
        <v>173</v>
      </c>
      <c r="G617" s="87">
        <f>SUM(G618+G620)</f>
        <v>85000</v>
      </c>
      <c r="H617" s="87">
        <f>SUM(H618+H620)</f>
        <v>15000</v>
      </c>
      <c r="I617" s="87">
        <f>SUM(I618+I620)</f>
        <v>-40000</v>
      </c>
      <c r="J617" s="87">
        <f>SUM(J618+J620)</f>
        <v>45000</v>
      </c>
      <c r="K617" s="40">
        <v>0</v>
      </c>
      <c r="L617" s="87">
        <f>SUM(L618+L620)</f>
        <v>43000</v>
      </c>
      <c r="M617" s="40">
        <f>L617/J617*100</f>
        <v>95.55555555555556</v>
      </c>
    </row>
    <row r="618" spans="1:13" ht="12.75">
      <c r="A618" s="85"/>
      <c r="B618" s="116">
        <v>32</v>
      </c>
      <c r="C618" s="281"/>
      <c r="D618" s="293"/>
      <c r="E618" s="282">
        <v>323</v>
      </c>
      <c r="F618" s="294" t="s">
        <v>118</v>
      </c>
      <c r="G618" s="87">
        <f>SUM(G619)</f>
        <v>0</v>
      </c>
      <c r="H618" s="87">
        <f>SUM(H619)</f>
        <v>9000</v>
      </c>
      <c r="I618" s="87">
        <f>SUM(I619)</f>
        <v>14000</v>
      </c>
      <c r="J618" s="87">
        <f>SUM(J619)</f>
        <v>14000</v>
      </c>
      <c r="K618" s="40">
        <v>0</v>
      </c>
      <c r="L618" s="93">
        <f>SUM(L619)</f>
        <v>14000</v>
      </c>
      <c r="M618" s="40">
        <f>L618/J618*100</f>
        <v>100</v>
      </c>
    </row>
    <row r="619" spans="1:13" ht="12.75">
      <c r="A619" s="85"/>
      <c r="B619" s="85"/>
      <c r="C619" s="290"/>
      <c r="D619" s="290">
        <v>215</v>
      </c>
      <c r="E619" s="290">
        <v>323</v>
      </c>
      <c r="F619" s="299" t="s">
        <v>497</v>
      </c>
      <c r="G619" s="299">
        <v>0</v>
      </c>
      <c r="H619" s="92">
        <v>9000</v>
      </c>
      <c r="I619" s="92">
        <f>SUM(J619-G619)</f>
        <v>14000</v>
      </c>
      <c r="J619" s="92">
        <v>14000</v>
      </c>
      <c r="K619" s="40">
        <v>0</v>
      </c>
      <c r="L619" s="41">
        <v>14000</v>
      </c>
      <c r="M619" s="40">
        <f>L619/J619*100</f>
        <v>100</v>
      </c>
    </row>
    <row r="620" spans="1:13" ht="12.75">
      <c r="A620" s="20"/>
      <c r="B620" s="88">
        <v>38</v>
      </c>
      <c r="C620" s="88"/>
      <c r="D620" s="88"/>
      <c r="E620" s="88">
        <v>381</v>
      </c>
      <c r="F620" s="129" t="s">
        <v>250</v>
      </c>
      <c r="G620" s="87">
        <f>SUM(G621:G622)</f>
        <v>85000</v>
      </c>
      <c r="H620" s="87">
        <f>SUM(H621:H622)</f>
        <v>6000</v>
      </c>
      <c r="I620" s="87">
        <f>SUM(I621:I622)</f>
        <v>-54000</v>
      </c>
      <c r="J620" s="87">
        <f>SUM(J621:J622)</f>
        <v>31000</v>
      </c>
      <c r="K620" s="40">
        <f>J620/G620*100</f>
        <v>36.470588235294116</v>
      </c>
      <c r="L620" s="87">
        <f>SUM(L621:L622)</f>
        <v>29000</v>
      </c>
      <c r="M620" s="40">
        <f>L620/J620*100</f>
        <v>93.54838709677419</v>
      </c>
    </row>
    <row r="621" spans="1:13" ht="12.75">
      <c r="A621" s="20" t="s">
        <v>174</v>
      </c>
      <c r="B621" s="20"/>
      <c r="C621" s="100"/>
      <c r="D621" s="171">
        <v>192</v>
      </c>
      <c r="E621" s="100">
        <v>3815</v>
      </c>
      <c r="F621" s="300" t="s">
        <v>498</v>
      </c>
      <c r="G621" s="92">
        <v>40000</v>
      </c>
      <c r="H621" s="92">
        <v>6000</v>
      </c>
      <c r="I621" s="92">
        <f>SUM(J621-G621)</f>
        <v>-31000</v>
      </c>
      <c r="J621" s="92">
        <v>9000</v>
      </c>
      <c r="K621" s="40">
        <f>J621/G621*100</f>
        <v>22.5</v>
      </c>
      <c r="L621" s="41">
        <v>9000</v>
      </c>
      <c r="M621" s="40">
        <f>L621/J621*100</f>
        <v>100</v>
      </c>
    </row>
    <row r="622" spans="1:13" ht="14.25" customHeight="1">
      <c r="A622" s="20" t="s">
        <v>174</v>
      </c>
      <c r="B622" s="20"/>
      <c r="C622" s="100"/>
      <c r="D622" s="171">
        <v>194</v>
      </c>
      <c r="E622" s="100">
        <v>3815</v>
      </c>
      <c r="F622" s="300" t="s">
        <v>499</v>
      </c>
      <c r="G622" s="92">
        <v>45000</v>
      </c>
      <c r="H622" s="92">
        <v>0</v>
      </c>
      <c r="I622" s="92">
        <f>SUM(J622-G622)</f>
        <v>-23000</v>
      </c>
      <c r="J622" s="92">
        <v>22000</v>
      </c>
      <c r="K622" s="40">
        <f>J622/G622*100</f>
        <v>48.888888888888886</v>
      </c>
      <c r="L622" s="41">
        <v>20000</v>
      </c>
      <c r="M622" s="40">
        <f>L622/J622*100</f>
        <v>90.9090909090909</v>
      </c>
    </row>
    <row r="623" spans="1:13" ht="13.5" customHeight="1">
      <c r="A623" s="279" t="s">
        <v>500</v>
      </c>
      <c r="B623" s="279"/>
      <c r="C623" s="279"/>
      <c r="D623" s="279"/>
      <c r="E623" s="279"/>
      <c r="F623" s="279"/>
      <c r="G623" s="279"/>
      <c r="H623" s="279"/>
      <c r="I623" s="279"/>
      <c r="J623" s="279"/>
      <c r="K623" s="286"/>
      <c r="L623" s="301"/>
      <c r="M623" s="286"/>
    </row>
    <row r="624" spans="1:13" ht="12.75">
      <c r="A624" s="85">
        <v>3</v>
      </c>
      <c r="B624" s="85"/>
      <c r="C624" s="85"/>
      <c r="D624" s="302"/>
      <c r="E624" s="85"/>
      <c r="F624" s="256" t="s">
        <v>173</v>
      </c>
      <c r="G624" s="256"/>
      <c r="H624" s="87"/>
      <c r="I624" s="87"/>
      <c r="J624" s="87"/>
      <c r="K624" s="303"/>
      <c r="L624" s="41"/>
      <c r="M624" s="35"/>
    </row>
    <row r="625" spans="1:13" ht="12.75">
      <c r="A625" s="20" t="s">
        <v>174</v>
      </c>
      <c r="B625" s="88">
        <v>38</v>
      </c>
      <c r="C625" s="88"/>
      <c r="D625" s="116"/>
      <c r="E625" s="88">
        <v>381</v>
      </c>
      <c r="F625" s="129" t="s">
        <v>250</v>
      </c>
      <c r="G625" s="87">
        <f>SUM(G626:G631)</f>
        <v>60000</v>
      </c>
      <c r="H625" s="87">
        <f>SUM(H626:H631)</f>
        <v>10500</v>
      </c>
      <c r="I625" s="87">
        <f>SUM(I626:I631)</f>
        <v>-34900</v>
      </c>
      <c r="J625" s="87">
        <f>SUM(J626:J631)</f>
        <v>25100</v>
      </c>
      <c r="K625" s="40">
        <f>J625/G625*100</f>
        <v>41.833333333333336</v>
      </c>
      <c r="L625" s="87">
        <f>SUM(L626:L631)</f>
        <v>24900</v>
      </c>
      <c r="M625" s="40">
        <f>L625/J625*100</f>
        <v>99.20318725099602</v>
      </c>
    </row>
    <row r="626" spans="1:13" ht="12.75">
      <c r="A626" s="20" t="s">
        <v>174</v>
      </c>
      <c r="B626" s="20"/>
      <c r="C626" s="100"/>
      <c r="D626" s="171">
        <v>195</v>
      </c>
      <c r="E626" s="100">
        <v>381</v>
      </c>
      <c r="F626" s="300" t="s">
        <v>501</v>
      </c>
      <c r="G626" s="92">
        <v>17000</v>
      </c>
      <c r="H626" s="92">
        <v>0</v>
      </c>
      <c r="I626" s="92">
        <f>SUM(J626-G626)</f>
        <v>-11400</v>
      </c>
      <c r="J626" s="92">
        <v>5600</v>
      </c>
      <c r="K626" s="40">
        <f>J626/G626*100</f>
        <v>32.94117647058823</v>
      </c>
      <c r="L626" s="41">
        <v>5600</v>
      </c>
      <c r="M626" s="40">
        <f>L626/J626*100</f>
        <v>100</v>
      </c>
    </row>
    <row r="627" spans="1:13" ht="12.75">
      <c r="A627" s="20"/>
      <c r="B627" s="20"/>
      <c r="C627" s="100"/>
      <c r="D627" s="171">
        <v>196</v>
      </c>
      <c r="E627" s="100">
        <v>381</v>
      </c>
      <c r="F627" s="300" t="s">
        <v>502</v>
      </c>
      <c r="G627" s="92">
        <v>2000</v>
      </c>
      <c r="H627" s="92">
        <v>0</v>
      </c>
      <c r="I627" s="92">
        <f>SUM(J627-G627)</f>
        <v>0</v>
      </c>
      <c r="J627" s="92">
        <v>2000</v>
      </c>
      <c r="K627" s="40">
        <f>J627/G627*100</f>
        <v>100</v>
      </c>
      <c r="L627" s="41">
        <v>2000</v>
      </c>
      <c r="M627" s="40">
        <f>L627/J627*100</f>
        <v>100</v>
      </c>
    </row>
    <row r="628" spans="1:13" ht="12.75">
      <c r="A628" s="20"/>
      <c r="B628" s="20"/>
      <c r="C628" s="100"/>
      <c r="D628" s="171">
        <v>193</v>
      </c>
      <c r="E628" s="100">
        <v>381</v>
      </c>
      <c r="F628" s="300" t="s">
        <v>503</v>
      </c>
      <c r="G628" s="92">
        <v>3000</v>
      </c>
      <c r="H628" s="92">
        <v>0</v>
      </c>
      <c r="I628" s="92">
        <f>SUM(J628-G628)</f>
        <v>-1500</v>
      </c>
      <c r="J628" s="92">
        <v>1500</v>
      </c>
      <c r="K628" s="40">
        <f>J628/G628*100</f>
        <v>50</v>
      </c>
      <c r="L628" s="41">
        <v>1500</v>
      </c>
      <c r="M628" s="40">
        <f>L628/J628*100</f>
        <v>100</v>
      </c>
    </row>
    <row r="629" spans="1:13" ht="12.75">
      <c r="A629" s="20"/>
      <c r="B629" s="20"/>
      <c r="C629" s="100"/>
      <c r="D629" s="171">
        <v>207</v>
      </c>
      <c r="E629" s="100">
        <v>381</v>
      </c>
      <c r="F629" s="300" t="s">
        <v>504</v>
      </c>
      <c r="G629" s="92">
        <v>16000</v>
      </c>
      <c r="H629" s="92">
        <v>8000</v>
      </c>
      <c r="I629" s="92">
        <f>SUM(J629-G629)</f>
        <v>-8000</v>
      </c>
      <c r="J629" s="92">
        <v>8000</v>
      </c>
      <c r="K629" s="40">
        <f>J629/G629*100</f>
        <v>50</v>
      </c>
      <c r="L629" s="41">
        <v>8000</v>
      </c>
      <c r="M629" s="40">
        <f>L629/J629*100</f>
        <v>100</v>
      </c>
    </row>
    <row r="630" spans="1:13" ht="12.75">
      <c r="A630" s="20"/>
      <c r="B630" s="20"/>
      <c r="C630" s="100"/>
      <c r="D630" s="171">
        <v>197</v>
      </c>
      <c r="E630" s="100">
        <v>381</v>
      </c>
      <c r="F630" s="300" t="s">
        <v>505</v>
      </c>
      <c r="G630" s="92">
        <v>10000</v>
      </c>
      <c r="H630" s="92">
        <v>2500</v>
      </c>
      <c r="I630" s="92">
        <f>SUM(J630-G630)</f>
        <v>-7000</v>
      </c>
      <c r="J630" s="92">
        <v>3000</v>
      </c>
      <c r="K630" s="40">
        <f>J630/G630*100</f>
        <v>30</v>
      </c>
      <c r="L630" s="41">
        <v>2800</v>
      </c>
      <c r="M630" s="40">
        <f>L630/J630*100</f>
        <v>93.33333333333333</v>
      </c>
    </row>
    <row r="631" spans="1:13" ht="14.25" customHeight="1">
      <c r="A631" s="20" t="s">
        <v>174</v>
      </c>
      <c r="B631" s="20"/>
      <c r="C631" s="100"/>
      <c r="D631" s="171">
        <v>198</v>
      </c>
      <c r="E631" s="100">
        <v>381</v>
      </c>
      <c r="F631" s="300" t="s">
        <v>506</v>
      </c>
      <c r="G631" s="92">
        <v>12000</v>
      </c>
      <c r="H631" s="92">
        <v>0</v>
      </c>
      <c r="I631" s="92">
        <f>SUM(J631-G631)</f>
        <v>-7000</v>
      </c>
      <c r="J631" s="92">
        <v>5000</v>
      </c>
      <c r="K631" s="40">
        <f>J631/G631*100</f>
        <v>41.66666666666667</v>
      </c>
      <c r="L631" s="41">
        <v>5000</v>
      </c>
      <c r="M631" s="40">
        <f>L631/J631*100</f>
        <v>100</v>
      </c>
    </row>
    <row r="632" spans="1:13" ht="13.5" customHeight="1">
      <c r="A632" s="279" t="s">
        <v>507</v>
      </c>
      <c r="B632" s="279"/>
      <c r="C632" s="279"/>
      <c r="D632" s="279"/>
      <c r="E632" s="279"/>
      <c r="F632" s="279"/>
      <c r="G632" s="279"/>
      <c r="H632" s="279"/>
      <c r="I632" s="279"/>
      <c r="J632" s="279"/>
      <c r="K632" s="286"/>
      <c r="L632" s="301"/>
      <c r="M632" s="286"/>
    </row>
    <row r="633" spans="1:13" ht="12.75">
      <c r="A633" s="85">
        <v>3</v>
      </c>
      <c r="B633" s="85"/>
      <c r="C633" s="85"/>
      <c r="D633" s="85"/>
      <c r="E633" s="85"/>
      <c r="F633" s="256" t="s">
        <v>173</v>
      </c>
      <c r="G633" s="87">
        <f>G634+G637</f>
        <v>20000</v>
      </c>
      <c r="H633" s="87">
        <f>H634+H637</f>
        <v>29500</v>
      </c>
      <c r="I633" s="87">
        <f>I634+I637</f>
        <v>9500</v>
      </c>
      <c r="J633" s="87">
        <f>J634+J637</f>
        <v>29500</v>
      </c>
      <c r="K633" s="40">
        <f>J633/G633*100</f>
        <v>147.5</v>
      </c>
      <c r="L633" s="93">
        <f>L634+L637</f>
        <v>29500</v>
      </c>
      <c r="M633" s="40">
        <f>L633/J633*100</f>
        <v>100</v>
      </c>
    </row>
    <row r="634" spans="1:13" ht="12.75">
      <c r="A634" s="20"/>
      <c r="B634" s="88">
        <v>38</v>
      </c>
      <c r="C634" s="88"/>
      <c r="D634" s="116"/>
      <c r="E634" s="88">
        <v>381</v>
      </c>
      <c r="F634" s="129" t="s">
        <v>250</v>
      </c>
      <c r="G634" s="87">
        <f>SUM(G635)</f>
        <v>5000</v>
      </c>
      <c r="H634" s="87">
        <f>SUM(H635:H636)</f>
        <v>14500</v>
      </c>
      <c r="I634" s="87">
        <f>SUM(I635:I636)</f>
        <v>9500</v>
      </c>
      <c r="J634" s="87">
        <f>SUM(J635:J636)</f>
        <v>14500</v>
      </c>
      <c r="K634" s="40">
        <f>J634/G634*100</f>
        <v>290</v>
      </c>
      <c r="L634" s="93">
        <f>SUM(L635:L636)</f>
        <v>14500</v>
      </c>
      <c r="M634" s="40">
        <f>L634/J634*100</f>
        <v>100</v>
      </c>
    </row>
    <row r="635" spans="1:13" ht="12.75">
      <c r="A635" s="20" t="s">
        <v>174</v>
      </c>
      <c r="B635" s="20"/>
      <c r="C635" s="100"/>
      <c r="D635" s="171">
        <v>199</v>
      </c>
      <c r="E635" s="100">
        <v>3811</v>
      </c>
      <c r="F635" s="300" t="s">
        <v>508</v>
      </c>
      <c r="G635" s="92">
        <v>5000</v>
      </c>
      <c r="H635" s="92">
        <v>0</v>
      </c>
      <c r="I635" s="92">
        <f>SUM(J635-G635)</f>
        <v>-5000</v>
      </c>
      <c r="J635" s="92">
        <v>0</v>
      </c>
      <c r="K635" s="40">
        <f>J635/G635*100</f>
        <v>0</v>
      </c>
      <c r="L635" s="41">
        <v>0</v>
      </c>
      <c r="M635" s="40">
        <v>0</v>
      </c>
    </row>
    <row r="636" spans="1:13" ht="12.75">
      <c r="A636" s="20"/>
      <c r="B636" s="20"/>
      <c r="C636" s="100"/>
      <c r="D636" s="171">
        <v>216</v>
      </c>
      <c r="E636" s="100">
        <v>3811</v>
      </c>
      <c r="F636" s="300" t="s">
        <v>509</v>
      </c>
      <c r="G636" s="92">
        <v>0</v>
      </c>
      <c r="H636" s="92">
        <v>14500</v>
      </c>
      <c r="I636" s="92">
        <f>SUM(J636-G636)</f>
        <v>14500</v>
      </c>
      <c r="J636" s="92">
        <v>14500</v>
      </c>
      <c r="K636" s="40">
        <v>0</v>
      </c>
      <c r="L636" s="41">
        <v>14500</v>
      </c>
      <c r="M636" s="40">
        <f>L636/J636*100</f>
        <v>100</v>
      </c>
    </row>
    <row r="637" spans="1:13" ht="12.75">
      <c r="A637" s="20"/>
      <c r="B637" s="20"/>
      <c r="C637" s="98"/>
      <c r="D637" s="116"/>
      <c r="E637" s="88">
        <v>382</v>
      </c>
      <c r="F637" s="129" t="s">
        <v>510</v>
      </c>
      <c r="G637" s="87">
        <f>SUM(G638)</f>
        <v>15000</v>
      </c>
      <c r="H637" s="87">
        <f>SUM(H638)</f>
        <v>15000</v>
      </c>
      <c r="I637" s="87">
        <f>SUM(I638)</f>
        <v>0</v>
      </c>
      <c r="J637" s="87">
        <f>SUM(J638)</f>
        <v>15000</v>
      </c>
      <c r="K637" s="40">
        <f>J637/G637*100</f>
        <v>100</v>
      </c>
      <c r="L637" s="93">
        <f>SUM(L638)</f>
        <v>15000</v>
      </c>
      <c r="M637" s="40">
        <f>L637/J637*100</f>
        <v>100</v>
      </c>
    </row>
    <row r="638" spans="1:13" ht="12.75">
      <c r="A638" s="20" t="s">
        <v>174</v>
      </c>
      <c r="B638" s="20"/>
      <c r="C638" s="100"/>
      <c r="D638" s="171">
        <v>200</v>
      </c>
      <c r="E638" s="100">
        <v>3821</v>
      </c>
      <c r="F638" s="300" t="s">
        <v>511</v>
      </c>
      <c r="G638" s="92">
        <v>15000</v>
      </c>
      <c r="H638" s="92">
        <v>15000</v>
      </c>
      <c r="I638" s="92">
        <f>SUM(J638-G638)</f>
        <v>0</v>
      </c>
      <c r="J638" s="92">
        <v>15000</v>
      </c>
      <c r="K638" s="40">
        <f>J638/G638*100</f>
        <v>100</v>
      </c>
      <c r="L638" s="41">
        <v>15000</v>
      </c>
      <c r="M638" s="40">
        <f>L638/J638*100</f>
        <v>100</v>
      </c>
    </row>
    <row r="639" spans="1:13" ht="12.75">
      <c r="A639" s="20"/>
      <c r="B639" s="20"/>
      <c r="C639" s="203"/>
      <c r="D639" s="204"/>
      <c r="E639" s="203"/>
      <c r="F639" s="216"/>
      <c r="G639" s="216"/>
      <c r="H639" s="174"/>
      <c r="I639" s="174"/>
      <c r="J639" s="39"/>
      <c r="L639" s="41"/>
      <c r="M639" s="35"/>
    </row>
    <row r="640" spans="1:13" ht="14.25">
      <c r="A640" s="176"/>
      <c r="B640" s="304"/>
      <c r="C640" s="304"/>
      <c r="D640" s="304"/>
      <c r="E640" s="304"/>
      <c r="F640" s="305" t="s">
        <v>512</v>
      </c>
      <c r="G640" s="288">
        <f>G647+G653+G658+G662</f>
        <v>180000</v>
      </c>
      <c r="H640" s="288">
        <f>H647+H653+H658+H662</f>
        <v>106827.5</v>
      </c>
      <c r="I640" s="107">
        <f>SUM(J640-G640)</f>
        <v>-45680</v>
      </c>
      <c r="J640" s="288">
        <f>J647+J653+J658+J662</f>
        <v>134320</v>
      </c>
      <c r="K640" s="108">
        <f>J640/G640*100</f>
        <v>74.62222222222222</v>
      </c>
      <c r="L640" s="288">
        <f>L647+L653+L658+L662</f>
        <v>138731.76</v>
      </c>
      <c r="M640" s="108">
        <f>L640/J640*100</f>
        <v>103.28451459201906</v>
      </c>
    </row>
    <row r="641" spans="1:10" ht="13.5">
      <c r="A641" s="176" t="s">
        <v>513</v>
      </c>
      <c r="B641" s="306"/>
      <c r="C641" s="306"/>
      <c r="D641" s="306"/>
      <c r="E641" s="306"/>
      <c r="F641" s="307"/>
      <c r="G641" s="307"/>
      <c r="H641" s="308"/>
      <c r="I641" s="308"/>
      <c r="J641" s="308"/>
    </row>
    <row r="642" spans="1:10" ht="13.5">
      <c r="A642" s="309" t="s">
        <v>514</v>
      </c>
      <c r="B642" s="151"/>
      <c r="C642" s="151"/>
      <c r="D642" s="151"/>
      <c r="E642" s="151"/>
      <c r="F642" s="241"/>
      <c r="G642" s="241"/>
      <c r="H642" s="242"/>
      <c r="I642" s="242"/>
      <c r="J642" s="242"/>
    </row>
    <row r="643" spans="1:10" ht="13.5">
      <c r="A643" s="310" t="s">
        <v>485</v>
      </c>
      <c r="B643" s="310"/>
      <c r="C643" s="310"/>
      <c r="D643" s="310"/>
      <c r="E643" s="310"/>
      <c r="F643" s="310"/>
      <c r="G643" s="310"/>
      <c r="H643" s="310"/>
      <c r="I643" s="310"/>
      <c r="J643" s="310"/>
    </row>
    <row r="644" spans="1:13" ht="24" customHeight="1">
      <c r="A644" s="73" t="s">
        <v>27</v>
      </c>
      <c r="B644" s="74" t="s">
        <v>28</v>
      </c>
      <c r="C644" s="74" t="s">
        <v>29</v>
      </c>
      <c r="D644" s="74"/>
      <c r="E644" s="74" t="s">
        <v>31</v>
      </c>
      <c r="F644" s="75" t="s">
        <v>32</v>
      </c>
      <c r="G644" s="109" t="s">
        <v>3</v>
      </c>
      <c r="H644" s="77" t="s">
        <v>4</v>
      </c>
      <c r="I644" s="78" t="s">
        <v>5</v>
      </c>
      <c r="J644" s="77" t="s">
        <v>6</v>
      </c>
      <c r="K644" s="79" t="s">
        <v>7</v>
      </c>
      <c r="L644" s="79" t="s">
        <v>8</v>
      </c>
      <c r="M644" s="79" t="s">
        <v>9</v>
      </c>
    </row>
    <row r="645" spans="1:13" ht="15" customHeight="1">
      <c r="A645" s="166">
        <v>1</v>
      </c>
      <c r="B645" s="166"/>
      <c r="C645" s="166"/>
      <c r="D645" s="166"/>
      <c r="E645" s="166"/>
      <c r="F645" s="167">
        <v>2</v>
      </c>
      <c r="G645" s="167" t="s">
        <v>33</v>
      </c>
      <c r="H645" s="193">
        <v>4</v>
      </c>
      <c r="I645" s="193">
        <v>5</v>
      </c>
      <c r="J645" s="193">
        <v>6</v>
      </c>
      <c r="K645" s="83">
        <v>7</v>
      </c>
      <c r="L645" s="83">
        <v>8</v>
      </c>
      <c r="M645" s="83">
        <v>9</v>
      </c>
    </row>
    <row r="646" spans="1:13" ht="15" customHeight="1">
      <c r="A646" s="279" t="s">
        <v>515</v>
      </c>
      <c r="B646" s="279"/>
      <c r="C646" s="279"/>
      <c r="D646" s="279"/>
      <c r="E646" s="279"/>
      <c r="F646" s="279"/>
      <c r="G646" s="279"/>
      <c r="H646" s="279"/>
      <c r="I646" s="279"/>
      <c r="J646" s="279"/>
      <c r="K646" s="286"/>
      <c r="L646" s="286"/>
      <c r="M646" s="286"/>
    </row>
    <row r="647" spans="1:13" ht="15" customHeight="1">
      <c r="A647" s="85">
        <v>3</v>
      </c>
      <c r="B647" s="85"/>
      <c r="C647" s="110"/>
      <c r="D647" s="110"/>
      <c r="E647" s="110"/>
      <c r="F647" s="256" t="s">
        <v>173</v>
      </c>
      <c r="G647" s="87">
        <f>G648+G650</f>
        <v>65000</v>
      </c>
      <c r="H647" s="87">
        <f>H648+H650</f>
        <v>28812.5</v>
      </c>
      <c r="I647" s="87">
        <f>I648+I650</f>
        <v>-19180</v>
      </c>
      <c r="J647" s="87">
        <f>J648+J650</f>
        <v>45820</v>
      </c>
      <c r="K647" s="40">
        <f>J647/G647*100</f>
        <v>70.49230769230769</v>
      </c>
      <c r="L647" s="87">
        <f>L648+L650</f>
        <v>52482.62</v>
      </c>
      <c r="M647" s="40">
        <f>L647/J647*100</f>
        <v>114.54085552160629</v>
      </c>
    </row>
    <row r="648" spans="1:13" ht="15" customHeight="1">
      <c r="A648" s="156" t="s">
        <v>174</v>
      </c>
      <c r="B648" s="311">
        <v>32</v>
      </c>
      <c r="C648" s="88"/>
      <c r="D648" s="88"/>
      <c r="E648" s="88"/>
      <c r="F648" s="129" t="s">
        <v>114</v>
      </c>
      <c r="G648" s="87">
        <f>SUM(G649)</f>
        <v>2000</v>
      </c>
      <c r="H648" s="87">
        <f>SUM(H649)</f>
        <v>0</v>
      </c>
      <c r="I648" s="87">
        <f>SUM(I649)</f>
        <v>0</v>
      </c>
      <c r="J648" s="87">
        <f>SUM(J649)</f>
        <v>2000</v>
      </c>
      <c r="K648" s="40">
        <f>J648/G648*100</f>
        <v>100</v>
      </c>
      <c r="L648" s="93">
        <f>SUM(L649)</f>
        <v>920.12</v>
      </c>
      <c r="M648" s="40">
        <f>L648/J648*100</f>
        <v>46.006</v>
      </c>
    </row>
    <row r="649" spans="1:13" ht="15" customHeight="1">
      <c r="A649" s="156" t="s">
        <v>174</v>
      </c>
      <c r="B649" s="290"/>
      <c r="C649" s="290">
        <v>322</v>
      </c>
      <c r="D649" s="183">
        <v>201</v>
      </c>
      <c r="E649" s="182">
        <v>3221</v>
      </c>
      <c r="F649" s="299" t="s">
        <v>516</v>
      </c>
      <c r="G649" s="92">
        <v>2000</v>
      </c>
      <c r="H649" s="226">
        <v>0</v>
      </c>
      <c r="I649" s="92">
        <f>SUM(J649-G649)</f>
        <v>0</v>
      </c>
      <c r="J649" s="92">
        <v>2000</v>
      </c>
      <c r="K649" s="40">
        <f>J649/G649*100</f>
        <v>100</v>
      </c>
      <c r="L649" s="41">
        <v>920.12</v>
      </c>
      <c r="M649" s="40">
        <f>L649/J649*100</f>
        <v>46.006</v>
      </c>
    </row>
    <row r="650" spans="1:13" ht="21.75" customHeight="1">
      <c r="A650" s="156"/>
      <c r="B650" s="85"/>
      <c r="C650" s="85">
        <v>323</v>
      </c>
      <c r="D650" s="302"/>
      <c r="E650" s="312"/>
      <c r="F650" s="294" t="s">
        <v>118</v>
      </c>
      <c r="G650" s="87">
        <f>SUM(G651)</f>
        <v>63000</v>
      </c>
      <c r="H650" s="87">
        <f>SUM(H651)</f>
        <v>28812.5</v>
      </c>
      <c r="I650" s="87">
        <f>SUM(I651)</f>
        <v>-19180</v>
      </c>
      <c r="J650" s="87">
        <f>SUM(J651)</f>
        <v>43820</v>
      </c>
      <c r="K650" s="40">
        <f>J650/G650*100</f>
        <v>69.55555555555556</v>
      </c>
      <c r="L650" s="93">
        <f>SUM(L651)</f>
        <v>51562.5</v>
      </c>
      <c r="M650" s="40">
        <f>L650/J650*100</f>
        <v>117.66887266088544</v>
      </c>
    </row>
    <row r="651" spans="1:13" ht="15" customHeight="1">
      <c r="A651" s="157" t="s">
        <v>517</v>
      </c>
      <c r="B651" s="290"/>
      <c r="C651" s="290">
        <v>323</v>
      </c>
      <c r="D651" s="183">
        <v>202</v>
      </c>
      <c r="E651" s="182">
        <v>3237</v>
      </c>
      <c r="F651" s="299" t="s">
        <v>518</v>
      </c>
      <c r="G651" s="92">
        <v>63000</v>
      </c>
      <c r="H651" s="92">
        <v>28812.5</v>
      </c>
      <c r="I651" s="92">
        <f>SUM(J651-G651)</f>
        <v>-19180</v>
      </c>
      <c r="J651" s="92">
        <v>43820</v>
      </c>
      <c r="K651" s="40">
        <f>J651/G651*100</f>
        <v>69.55555555555556</v>
      </c>
      <c r="L651" s="41">
        <v>51562.5</v>
      </c>
      <c r="M651" s="40">
        <f>L651/J651*100</f>
        <v>117.66887266088544</v>
      </c>
    </row>
    <row r="652" spans="1:13" ht="15" customHeight="1">
      <c r="A652" s="279" t="s">
        <v>519</v>
      </c>
      <c r="B652" s="279"/>
      <c r="C652" s="279"/>
      <c r="D652" s="279"/>
      <c r="E652" s="279"/>
      <c r="F652" s="279"/>
      <c r="G652" s="279"/>
      <c r="H652" s="279"/>
      <c r="I652" s="279"/>
      <c r="J652" s="279"/>
      <c r="K652" s="286"/>
      <c r="L652" s="301"/>
      <c r="M652" s="286"/>
    </row>
    <row r="653" spans="1:13" ht="15" customHeight="1">
      <c r="A653" s="85">
        <v>3</v>
      </c>
      <c r="B653" s="85"/>
      <c r="C653" s="110"/>
      <c r="D653" s="110"/>
      <c r="E653" s="110"/>
      <c r="F653" s="256" t="s">
        <v>173</v>
      </c>
      <c r="G653" s="87">
        <f>SUM(G654)</f>
        <v>25000</v>
      </c>
      <c r="H653" s="87">
        <f>SUM(H654)</f>
        <v>19515</v>
      </c>
      <c r="I653" s="87">
        <f>SUM(I654)</f>
        <v>5000</v>
      </c>
      <c r="J653" s="87">
        <f>SUM(J654)</f>
        <v>30000</v>
      </c>
      <c r="K653" s="40">
        <f>J653/G653*100</f>
        <v>120</v>
      </c>
      <c r="L653" s="87">
        <f>SUM(L654)</f>
        <v>27749.14</v>
      </c>
      <c r="M653" s="40">
        <f>L653/J653*100</f>
        <v>92.49713333333334</v>
      </c>
    </row>
    <row r="654" spans="1:13" ht="15" customHeight="1">
      <c r="A654" s="156"/>
      <c r="B654" s="311">
        <v>32</v>
      </c>
      <c r="C654" s="88"/>
      <c r="D654" s="88"/>
      <c r="E654" s="88"/>
      <c r="F654" s="129" t="s">
        <v>114</v>
      </c>
      <c r="G654" s="87">
        <f>SUM(G655)</f>
        <v>25000</v>
      </c>
      <c r="H654" s="87">
        <f>SUM(H655)</f>
        <v>19515</v>
      </c>
      <c r="I654" s="87">
        <f>SUM(I655)</f>
        <v>5000</v>
      </c>
      <c r="J654" s="87">
        <f>SUM(J655)</f>
        <v>30000</v>
      </c>
      <c r="K654" s="40">
        <f>J654/G654*100</f>
        <v>120</v>
      </c>
      <c r="L654" s="87">
        <f>SUM(L655)</f>
        <v>27749.14</v>
      </c>
      <c r="M654" s="40">
        <f>L654/J654*100</f>
        <v>92.49713333333334</v>
      </c>
    </row>
    <row r="655" spans="1:13" ht="15" customHeight="1">
      <c r="A655" s="156"/>
      <c r="B655" s="311"/>
      <c r="C655" s="88"/>
      <c r="D655" s="88"/>
      <c r="E655" s="88">
        <v>329</v>
      </c>
      <c r="F655" s="256" t="s">
        <v>176</v>
      </c>
      <c r="G655" s="87">
        <f>SUM(G656)</f>
        <v>25000</v>
      </c>
      <c r="H655" s="87">
        <f>SUM(H656)</f>
        <v>19515</v>
      </c>
      <c r="I655" s="87">
        <f>SUM(I656)</f>
        <v>5000</v>
      </c>
      <c r="J655" s="87">
        <f>SUM(J656)</f>
        <v>30000</v>
      </c>
      <c r="K655" s="40">
        <f>J655/G655*100</f>
        <v>120</v>
      </c>
      <c r="L655" s="87">
        <f>SUM(L656)</f>
        <v>27749.14</v>
      </c>
      <c r="M655" s="40">
        <f>L655/J655*100</f>
        <v>92.49713333333334</v>
      </c>
    </row>
    <row r="656" spans="1:13" ht="15" customHeight="1">
      <c r="A656" s="156" t="s">
        <v>174</v>
      </c>
      <c r="B656" s="290"/>
      <c r="C656" s="182"/>
      <c r="D656" s="183">
        <v>203</v>
      </c>
      <c r="E656" s="182">
        <v>3299</v>
      </c>
      <c r="F656" s="299" t="s">
        <v>176</v>
      </c>
      <c r="G656" s="92">
        <v>25000</v>
      </c>
      <c r="H656" s="226">
        <v>19515</v>
      </c>
      <c r="I656" s="92">
        <f>SUM(J656-G656)</f>
        <v>5000</v>
      </c>
      <c r="J656" s="92">
        <v>30000</v>
      </c>
      <c r="K656" s="40">
        <f>J656/G656*100</f>
        <v>120</v>
      </c>
      <c r="L656" s="41">
        <v>27749.14</v>
      </c>
      <c r="M656" s="40">
        <f>L656/J656*100</f>
        <v>92.49713333333334</v>
      </c>
    </row>
    <row r="657" spans="1:13" ht="15" customHeight="1">
      <c r="A657" s="279" t="s">
        <v>520</v>
      </c>
      <c r="B657" s="279"/>
      <c r="C657" s="279"/>
      <c r="D657" s="279"/>
      <c r="E657" s="279"/>
      <c r="F657" s="279"/>
      <c r="G657" s="279"/>
      <c r="H657" s="279"/>
      <c r="I657" s="279"/>
      <c r="J657" s="279"/>
      <c r="K657" s="286"/>
      <c r="L657" s="301"/>
      <c r="M657" s="286"/>
    </row>
    <row r="658" spans="1:13" ht="24" customHeight="1">
      <c r="A658" s="85">
        <v>3</v>
      </c>
      <c r="B658" s="85"/>
      <c r="C658" s="110"/>
      <c r="D658" s="110"/>
      <c r="E658" s="110"/>
      <c r="F658" s="256" t="s">
        <v>173</v>
      </c>
      <c r="G658" s="87">
        <f>SUM(G659)</f>
        <v>20000</v>
      </c>
      <c r="H658" s="87">
        <f>SUM(H659)</f>
        <v>0</v>
      </c>
      <c r="I658" s="87">
        <f>SUM(I659)</f>
        <v>-20000</v>
      </c>
      <c r="J658" s="87">
        <f>SUM(J659)</f>
        <v>0</v>
      </c>
      <c r="K658" s="40">
        <f>J658/G658*100</f>
        <v>0</v>
      </c>
      <c r="L658" s="93">
        <f>SUM(L659)</f>
        <v>0</v>
      </c>
      <c r="M658" s="40">
        <v>0</v>
      </c>
    </row>
    <row r="659" spans="1:13" ht="17.25" customHeight="1">
      <c r="A659" s="156"/>
      <c r="B659" s="311">
        <v>37</v>
      </c>
      <c r="C659" s="88"/>
      <c r="D659" s="88"/>
      <c r="E659" s="88">
        <v>372</v>
      </c>
      <c r="F659" s="313" t="s">
        <v>465</v>
      </c>
      <c r="G659" s="87">
        <f>SUM(G660)</f>
        <v>20000</v>
      </c>
      <c r="H659" s="87">
        <f>SUM(H660)</f>
        <v>0</v>
      </c>
      <c r="I659" s="87">
        <f>SUM(I660)</f>
        <v>-20000</v>
      </c>
      <c r="J659" s="87">
        <f>SUM(J660)</f>
        <v>0</v>
      </c>
      <c r="K659" s="40">
        <f>J659/G659*100</f>
        <v>0</v>
      </c>
      <c r="L659" s="93">
        <f>SUM(L660)</f>
        <v>0</v>
      </c>
      <c r="M659" s="40">
        <v>0</v>
      </c>
    </row>
    <row r="660" spans="1:13" ht="17.25" customHeight="1">
      <c r="A660" s="156" t="s">
        <v>174</v>
      </c>
      <c r="B660" s="314"/>
      <c r="C660" s="100"/>
      <c r="D660" s="171">
        <v>204</v>
      </c>
      <c r="E660" s="100">
        <v>3722</v>
      </c>
      <c r="F660" s="300" t="s">
        <v>521</v>
      </c>
      <c r="G660" s="92">
        <v>20000</v>
      </c>
      <c r="H660" s="92">
        <v>0</v>
      </c>
      <c r="I660" s="92">
        <f>SUM(J660-G660)</f>
        <v>-20000</v>
      </c>
      <c r="J660" s="92">
        <v>0</v>
      </c>
      <c r="K660" s="40">
        <f>J660/G660*100</f>
        <v>0</v>
      </c>
      <c r="L660" s="41">
        <v>0</v>
      </c>
      <c r="M660" s="40">
        <v>0</v>
      </c>
    </row>
    <row r="661" spans="1:13" ht="17.25" customHeight="1">
      <c r="A661" s="279" t="s">
        <v>522</v>
      </c>
      <c r="B661" s="279"/>
      <c r="C661" s="279"/>
      <c r="D661" s="279"/>
      <c r="E661" s="279"/>
      <c r="F661" s="279"/>
      <c r="G661" s="279"/>
      <c r="H661" s="279"/>
      <c r="I661" s="279"/>
      <c r="J661" s="279"/>
      <c r="K661" s="286"/>
      <c r="L661" s="301"/>
      <c r="M661" s="286"/>
    </row>
    <row r="662" spans="1:13" ht="25.5" customHeight="1">
      <c r="A662" s="85">
        <v>3</v>
      </c>
      <c r="B662" s="85"/>
      <c r="C662" s="110"/>
      <c r="D662" s="302"/>
      <c r="E662" s="110"/>
      <c r="F662" s="256" t="s">
        <v>173</v>
      </c>
      <c r="G662" s="87">
        <f>SUM(G663)</f>
        <v>70000</v>
      </c>
      <c r="H662" s="87">
        <f>SUM(H663)</f>
        <v>58500</v>
      </c>
      <c r="I662" s="87">
        <f>SUM(I663)</f>
        <v>-11500</v>
      </c>
      <c r="J662" s="87">
        <f>SUM(J663)</f>
        <v>58500</v>
      </c>
      <c r="K662" s="40">
        <f>J662/G662*100</f>
        <v>83.57142857142857</v>
      </c>
      <c r="L662" s="87">
        <f>SUM(L663)</f>
        <v>58500</v>
      </c>
      <c r="M662" s="40">
        <f>L662/J662*100</f>
        <v>100</v>
      </c>
    </row>
    <row r="663" spans="1:13" ht="17.25" customHeight="1">
      <c r="A663" s="156"/>
      <c r="B663" s="311">
        <v>37</v>
      </c>
      <c r="C663" s="88"/>
      <c r="D663" s="116"/>
      <c r="E663" s="88">
        <v>372</v>
      </c>
      <c r="F663" s="313" t="s">
        <v>465</v>
      </c>
      <c r="G663" s="87">
        <f>SUM(G664)</f>
        <v>70000</v>
      </c>
      <c r="H663" s="87">
        <f>SUM(H664)</f>
        <v>58500</v>
      </c>
      <c r="I663" s="87">
        <f>SUM(I664)</f>
        <v>-11500</v>
      </c>
      <c r="J663" s="87">
        <f>SUM(J664)</f>
        <v>58500</v>
      </c>
      <c r="K663" s="40">
        <f>J663/G663*100</f>
        <v>83.57142857142857</v>
      </c>
      <c r="L663" s="87">
        <f>SUM(L664)</f>
        <v>58500</v>
      </c>
      <c r="M663" s="40">
        <f>L663/J663*100</f>
        <v>100</v>
      </c>
    </row>
    <row r="664" spans="1:13" ht="17.25" customHeight="1">
      <c r="A664" s="156" t="s">
        <v>174</v>
      </c>
      <c r="B664" s="314"/>
      <c r="C664" s="100"/>
      <c r="D664" s="171">
        <v>205</v>
      </c>
      <c r="E664" s="100">
        <v>3721</v>
      </c>
      <c r="F664" s="300" t="s">
        <v>523</v>
      </c>
      <c r="G664" s="92">
        <v>70000</v>
      </c>
      <c r="H664" s="92">
        <v>58500</v>
      </c>
      <c r="I664" s="92">
        <f>SUM(J664-G664)</f>
        <v>-11500</v>
      </c>
      <c r="J664" s="92">
        <v>58500</v>
      </c>
      <c r="K664" s="40">
        <f>J664/G664*100</f>
        <v>83.57142857142857</v>
      </c>
      <c r="L664" s="41">
        <v>58500</v>
      </c>
      <c r="M664" s="40">
        <f>L664/J664*100</f>
        <v>100</v>
      </c>
    </row>
    <row r="665" spans="1:13" ht="17.25" customHeight="1">
      <c r="A665" s="207"/>
      <c r="B665" s="207"/>
      <c r="C665" s="203"/>
      <c r="D665" s="204"/>
      <c r="E665" s="203"/>
      <c r="F665" s="216"/>
      <c r="G665" s="39"/>
      <c r="H665" s="39"/>
      <c r="I665" s="39"/>
      <c r="J665" s="39"/>
      <c r="K665" s="40"/>
      <c r="L665" s="41"/>
      <c r="M665" s="35"/>
    </row>
    <row r="666" spans="1:13" ht="13.5">
      <c r="A666" s="155" t="s">
        <v>524</v>
      </c>
      <c r="B666" s="155"/>
      <c r="C666" s="155"/>
      <c r="D666" s="155"/>
      <c r="E666" s="155"/>
      <c r="F666" s="178"/>
      <c r="G666" s="178"/>
      <c r="H666" s="69"/>
      <c r="I666" s="69"/>
      <c r="J666" s="69"/>
      <c r="K666" s="35"/>
      <c r="L666" s="41"/>
      <c r="M666" s="35"/>
    </row>
    <row r="667" spans="1:13" ht="12.75">
      <c r="A667" s="20">
        <v>5</v>
      </c>
      <c r="B667" s="88"/>
      <c r="C667" s="88"/>
      <c r="D667" s="88"/>
      <c r="E667" s="89"/>
      <c r="F667" s="86" t="s">
        <v>154</v>
      </c>
      <c r="G667" s="87">
        <f>SUM(G668)</f>
        <v>115000</v>
      </c>
      <c r="H667" s="87">
        <f>SUM(H668)</f>
        <v>51429.7</v>
      </c>
      <c r="I667" s="87">
        <f>SUM(I668)</f>
        <v>-19800</v>
      </c>
      <c r="J667" s="87">
        <f>SUM(J668)</f>
        <v>95200</v>
      </c>
      <c r="K667" s="40">
        <f>J667/G667*100</f>
        <v>82.78260869565217</v>
      </c>
      <c r="L667" s="87">
        <f>SUM(L668)</f>
        <v>104022.58</v>
      </c>
      <c r="M667" s="40">
        <f>L667/J667*100</f>
        <v>109.26741596638657</v>
      </c>
    </row>
    <row r="668" spans="1:13" ht="12.75">
      <c r="A668" s="20" t="s">
        <v>525</v>
      </c>
      <c r="B668" s="88">
        <v>54</v>
      </c>
      <c r="C668" s="88"/>
      <c r="D668" s="88"/>
      <c r="E668" s="89"/>
      <c r="F668" s="86" t="s">
        <v>526</v>
      </c>
      <c r="G668" s="87">
        <f>SUM(G669)</f>
        <v>115000</v>
      </c>
      <c r="H668" s="87">
        <f>SUM(H669)</f>
        <v>51429.7</v>
      </c>
      <c r="I668" s="87">
        <f>SUM(I669)</f>
        <v>-19800</v>
      </c>
      <c r="J668" s="87">
        <f>SUM(J669)</f>
        <v>95200</v>
      </c>
      <c r="K668" s="40">
        <f>J668/G668*100</f>
        <v>82.78260869565217</v>
      </c>
      <c r="L668" s="87">
        <f>SUM(L669)</f>
        <v>104022.58</v>
      </c>
      <c r="M668" s="40">
        <f>L668/J668*100</f>
        <v>109.26741596638657</v>
      </c>
    </row>
    <row r="669" spans="1:13" ht="12.75">
      <c r="A669" s="20"/>
      <c r="B669" s="88"/>
      <c r="C669" s="88"/>
      <c r="D669" s="88"/>
      <c r="E669" s="88">
        <v>542</v>
      </c>
      <c r="F669" s="86" t="s">
        <v>527</v>
      </c>
      <c r="G669" s="87">
        <f>SUM(G670)</f>
        <v>115000</v>
      </c>
      <c r="H669" s="87">
        <f>SUM(H670)</f>
        <v>51429.7</v>
      </c>
      <c r="I669" s="87">
        <f>SUM(I670)</f>
        <v>-19800</v>
      </c>
      <c r="J669" s="87">
        <f>SUM(J670)</f>
        <v>95200</v>
      </c>
      <c r="K669" s="40">
        <f>J669/G669*100</f>
        <v>82.78260869565217</v>
      </c>
      <c r="L669" s="87">
        <f>SUM(L670)</f>
        <v>104022.58</v>
      </c>
      <c r="M669" s="40">
        <f>L669/J669*100</f>
        <v>109.26741596638657</v>
      </c>
    </row>
    <row r="670" spans="1:13" ht="12.75">
      <c r="A670" s="20"/>
      <c r="B670" s="112"/>
      <c r="C670" s="112"/>
      <c r="D670" s="112">
        <v>153</v>
      </c>
      <c r="E670" s="90">
        <v>5422</v>
      </c>
      <c r="F670" s="91" t="s">
        <v>528</v>
      </c>
      <c r="G670" s="92">
        <v>115000</v>
      </c>
      <c r="H670" s="92">
        <v>51429.7</v>
      </c>
      <c r="I670" s="92">
        <f>SUM(J670-G670)</f>
        <v>-19800</v>
      </c>
      <c r="J670" s="92">
        <v>95200</v>
      </c>
      <c r="K670" s="40">
        <f>J670/G670*100</f>
        <v>82.78260869565217</v>
      </c>
      <c r="L670" s="41">
        <v>104022.58</v>
      </c>
      <c r="M670" s="40">
        <f>L670/J670*100</f>
        <v>109.26741596638657</v>
      </c>
    </row>
    <row r="671" spans="1:13" ht="13.5">
      <c r="A671" s="155" t="s">
        <v>524</v>
      </c>
      <c r="B671" s="155"/>
      <c r="C671" s="155"/>
      <c r="D671" s="155"/>
      <c r="E671" s="155"/>
      <c r="F671" s="178"/>
      <c r="G671" s="178"/>
      <c r="H671" s="69"/>
      <c r="I671" s="69"/>
      <c r="J671" s="69"/>
      <c r="K671" s="35"/>
      <c r="L671" s="41"/>
      <c r="M671" s="35"/>
    </row>
    <row r="672" spans="1:13" ht="15">
      <c r="A672" s="315"/>
      <c r="B672" s="315"/>
      <c r="C672" s="316"/>
      <c r="D672" s="316"/>
      <c r="E672" s="316"/>
      <c r="F672" s="317" t="s">
        <v>529</v>
      </c>
      <c r="G672" s="318">
        <f>G167+G202+G280+G311+G368+G400+G444+G526+G542+G558+G598+G640</f>
        <v>14225000</v>
      </c>
      <c r="H672" s="318">
        <f>H167+H202+H280+H311+H368+H400+H444+H526+H542+H558+H598+H640</f>
        <v>3098756.64</v>
      </c>
      <c r="I672" s="107">
        <f>SUM(J672-G672)</f>
        <v>-6045100</v>
      </c>
      <c r="J672" s="318">
        <f>J167+J202+J280+J311+J368+J400+J444+J526+J542+J558+J598+J640</f>
        <v>8179900</v>
      </c>
      <c r="K672" s="108">
        <f>J672/G672*100</f>
        <v>57.503690685413</v>
      </c>
      <c r="L672" s="318">
        <f>L167+L202+L280+L311+L368+L400+L444+L526+L542+L558+L598+L640</f>
        <v>7813295.669999999</v>
      </c>
      <c r="M672" s="108">
        <f>L672/J672*100</f>
        <v>95.51822968495946</v>
      </c>
    </row>
    <row r="673" spans="1:13" ht="15">
      <c r="A673" s="315"/>
      <c r="B673" s="315"/>
      <c r="C673" s="316"/>
      <c r="D673" s="316"/>
      <c r="E673" s="316"/>
      <c r="F673" s="317" t="s">
        <v>530</v>
      </c>
      <c r="G673" s="318">
        <f>G668</f>
        <v>115000</v>
      </c>
      <c r="H673" s="318">
        <f>H668</f>
        <v>51429.7</v>
      </c>
      <c r="I673" s="318">
        <f>I668</f>
        <v>-19800</v>
      </c>
      <c r="J673" s="318">
        <f>J668</f>
        <v>95200</v>
      </c>
      <c r="K673" s="108">
        <f>J673/G673*100</f>
        <v>82.78260869565217</v>
      </c>
      <c r="L673" s="319">
        <f>L668</f>
        <v>104022.58</v>
      </c>
      <c r="M673" s="108">
        <f>L673/J673*100</f>
        <v>109.26741596638657</v>
      </c>
    </row>
    <row r="674" spans="1:13" s="320" customFormat="1" ht="24.75" customHeight="1">
      <c r="A674" s="315"/>
      <c r="B674" s="315"/>
      <c r="C674" s="316"/>
      <c r="D674" s="316"/>
      <c r="E674" s="316"/>
      <c r="F674" s="317" t="s">
        <v>531</v>
      </c>
      <c r="G674" s="318">
        <f>SUM(G672:G673)</f>
        <v>14340000</v>
      </c>
      <c r="H674" s="318">
        <f>SUM(H672:H673)</f>
        <v>3150186.3400000003</v>
      </c>
      <c r="I674" s="107">
        <f>SUM(J674-G674)</f>
        <v>-6064900</v>
      </c>
      <c r="J674" s="318">
        <f>SUM(J672:J673)</f>
        <v>8275100</v>
      </c>
      <c r="K674" s="108">
        <f>J674/G674*100</f>
        <v>57.70641562064156</v>
      </c>
      <c r="L674" s="319">
        <f>SUM(L672:L673)</f>
        <v>7917318.249999999</v>
      </c>
      <c r="M674" s="108">
        <f>L674/J674*100</f>
        <v>95.67640572319367</v>
      </c>
    </row>
    <row r="675" spans="1:10" s="320" customFormat="1" ht="21" customHeight="1">
      <c r="A675" s="1"/>
      <c r="B675" s="156"/>
      <c r="C675" s="156"/>
      <c r="D675" s="156"/>
      <c r="E675" s="19"/>
      <c r="F675" s="321"/>
      <c r="G675" s="321"/>
      <c r="H675" s="200"/>
      <c r="I675" s="200"/>
      <c r="J675" s="200"/>
    </row>
    <row r="676" spans="1:11" s="320" customFormat="1" ht="18" customHeight="1">
      <c r="A676" s="1"/>
      <c r="B676" s="1"/>
      <c r="C676" s="297"/>
      <c r="D676" s="297"/>
      <c r="E676" s="297"/>
      <c r="F676" s="297"/>
      <c r="G676" s="297"/>
      <c r="H676" s="297"/>
      <c r="I676" s="297"/>
      <c r="J676" s="297"/>
      <c r="K676" s="297"/>
    </row>
    <row r="677" spans="1:7" ht="15">
      <c r="A677" s="322"/>
      <c r="B677" s="322"/>
      <c r="E677" s="322"/>
      <c r="F677" s="72"/>
      <c r="G677" s="72"/>
    </row>
    <row r="678" spans="6:7" ht="12.75">
      <c r="F678" s="72"/>
      <c r="G678" s="72"/>
    </row>
    <row r="679" spans="8:9" ht="12.75">
      <c r="H679" s="242"/>
      <c r="I679" s="242"/>
    </row>
    <row r="680" spans="8:9" ht="12.75">
      <c r="H680" s="242"/>
      <c r="I680" s="242"/>
    </row>
    <row r="681" spans="8:9" ht="12.75">
      <c r="H681" s="323"/>
      <c r="I681" s="323"/>
    </row>
    <row r="682" spans="8:9" ht="12.75">
      <c r="H682" s="242"/>
      <c r="I682" s="242"/>
    </row>
    <row r="683" spans="8:9" ht="12.75">
      <c r="H683" s="242"/>
      <c r="I683" s="242"/>
    </row>
  </sheetData>
  <sheetProtection selectLockedCells="1" selectUnlockedCells="1"/>
  <mergeCells count="66">
    <mergeCell ref="I1:J1"/>
    <mergeCell ref="A2:J2"/>
    <mergeCell ref="A3:E3"/>
    <mergeCell ref="A5:F5"/>
    <mergeCell ref="A7:E7"/>
    <mergeCell ref="A28:J28"/>
    <mergeCell ref="A32:E32"/>
    <mergeCell ref="A102:E102"/>
    <mergeCell ref="A150:E150"/>
    <mergeCell ref="A162:F162"/>
    <mergeCell ref="G162:L162"/>
    <mergeCell ref="A164:F164"/>
    <mergeCell ref="A165:J165"/>
    <mergeCell ref="A170:J170"/>
    <mergeCell ref="A172:E172"/>
    <mergeCell ref="A173:F173"/>
    <mergeCell ref="A205:J205"/>
    <mergeCell ref="A207:E207"/>
    <mergeCell ref="A208:F208"/>
    <mergeCell ref="A274:F274"/>
    <mergeCell ref="A282:J282"/>
    <mergeCell ref="A310:F310"/>
    <mergeCell ref="A313:J313"/>
    <mergeCell ref="A323:F323"/>
    <mergeCell ref="A346:F346"/>
    <mergeCell ref="A349:J349"/>
    <mergeCell ref="A358:J358"/>
    <mergeCell ref="A370:J370"/>
    <mergeCell ref="A395:J395"/>
    <mergeCell ref="A402:F402"/>
    <mergeCell ref="A404:E404"/>
    <mergeCell ref="A408:J408"/>
    <mergeCell ref="A417:J417"/>
    <mergeCell ref="A447:J447"/>
    <mergeCell ref="A449:E449"/>
    <mergeCell ref="A450:J450"/>
    <mergeCell ref="A458:J458"/>
    <mergeCell ref="A488:J488"/>
    <mergeCell ref="A499:J499"/>
    <mergeCell ref="A507:J507"/>
    <mergeCell ref="A516:J516"/>
    <mergeCell ref="A520:J520"/>
    <mergeCell ref="A529:J529"/>
    <mergeCell ref="A531:E531"/>
    <mergeCell ref="A532:J532"/>
    <mergeCell ref="A546:J546"/>
    <mergeCell ref="A548:E548"/>
    <mergeCell ref="A549:J549"/>
    <mergeCell ref="A561:J561"/>
    <mergeCell ref="A563:E563"/>
    <mergeCell ref="A564:J564"/>
    <mergeCell ref="A577:J577"/>
    <mergeCell ref="A579:F579"/>
    <mergeCell ref="A599:J599"/>
    <mergeCell ref="A601:E601"/>
    <mergeCell ref="A602:J602"/>
    <mergeCell ref="A616:J616"/>
    <mergeCell ref="A623:J623"/>
    <mergeCell ref="A632:J632"/>
    <mergeCell ref="A643:J643"/>
    <mergeCell ref="A645:E645"/>
    <mergeCell ref="A646:J646"/>
    <mergeCell ref="A652:J652"/>
    <mergeCell ref="A657:J657"/>
    <mergeCell ref="A661:J661"/>
    <mergeCell ref="C676:K676"/>
  </mergeCells>
  <printOptions/>
  <pageMargins left="0.5513888888888889" right="0.5513888888888889" top="0.9055555555555556" bottom="0.9729166666666667" header="0.5118055555555555" footer="0.5118055555555555"/>
  <pageSetup horizontalDpi="300" verticalDpi="300" orientation="landscape" paperSize="9" scale="66"/>
  <headerFooter alignWithMargins="0">
    <oddFooter>&amp;R&amp;"Times New Roman,Obično"&amp;12 Godišnje izvršenje Proračuna općine Sikirevci razdoblje od 01.01.2020.-31.12.2020.</oddFooter>
  </headerFooter>
  <rowBreaks count="10" manualBreakCount="10">
    <brk id="26" max="255" man="1"/>
    <brk id="74" max="255" man="1"/>
    <brk id="99" max="255" man="1"/>
    <brk id="147" max="255" man="1"/>
    <brk id="185" max="255" man="1"/>
    <brk id="230" max="255" man="1"/>
    <brk id="280" max="255" man="1"/>
    <brk id="561" max="255" man="1"/>
    <brk id="599" max="255" man="1"/>
    <brk id="6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Podravske Sesvete</dc:creator>
  <cp:keywords/>
  <dc:description/>
  <cp:lastModifiedBy>GORDANA LEŠIĆ</cp:lastModifiedBy>
  <cp:lastPrinted>2021-02-23T09:34:25Z</cp:lastPrinted>
  <dcterms:created xsi:type="dcterms:W3CDTF">2005-12-09T10:59:57Z</dcterms:created>
  <dcterms:modified xsi:type="dcterms:W3CDTF">2021-03-16T06:42:36Z</dcterms:modified>
  <cp:category/>
  <cp:version/>
  <cp:contentType/>
  <cp:contentStatus/>
  <cp:revision>154</cp:revision>
</cp:coreProperties>
</file>