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2021." sheetId="1" r:id="rId1"/>
  </sheets>
  <definedNames>
    <definedName name="Excel_BuiltIn__FilterDatabase_1">'2021.'!$A$93:$F$135</definedName>
  </definedNames>
  <calcPr fullCalcOnLoad="1"/>
</workbook>
</file>

<file path=xl/sharedStrings.xml><?xml version="1.0" encoding="utf-8"?>
<sst xmlns="http://schemas.openxmlformats.org/spreadsheetml/2006/main" count="782" uniqueCount="508">
  <si>
    <t>GODIŠNJE IZVRŠENJE PRORAČUNA za vremensko razdoblje od 01.siječnja do 31.prosinca 2021.god.</t>
  </si>
  <si>
    <t>I. OPĆI DIO</t>
  </si>
  <si>
    <t xml:space="preserve">   PLAN </t>
  </si>
  <si>
    <t>IZVRŠENJE</t>
  </si>
  <si>
    <t xml:space="preserve">NOVI PLAN </t>
  </si>
  <si>
    <t xml:space="preserve">GODIŠNJE IZVRŠENJE </t>
  </si>
  <si>
    <t>INDEX</t>
  </si>
  <si>
    <t xml:space="preserve"> 2021.</t>
  </si>
  <si>
    <t>Od 01.01.-30.09.2021.</t>
  </si>
  <si>
    <t>2021.</t>
  </si>
  <si>
    <t>4/3</t>
  </si>
  <si>
    <t xml:space="preserve">          A)  RAČUNA PRIHODA I RASHODA</t>
  </si>
  <si>
    <t xml:space="preserve">                PRIHODI  POSLOVANJA                                                                   </t>
  </si>
  <si>
    <t xml:space="preserve">                PRIHODI OD PRODAJE NEFINANCIJSKE IMOVINE                    </t>
  </si>
  <si>
    <t>UKUPNO PRIHODI</t>
  </si>
  <si>
    <t xml:space="preserve">              RASHODI  POSLOVANJA                                                                </t>
  </si>
  <si>
    <t xml:space="preserve">             RASHODI ZA NABAVU NEFINANCIJSKE IMOVINE                                      </t>
  </si>
  <si>
    <t>UKUPNO RASHODI</t>
  </si>
  <si>
    <t xml:space="preserve">                RAZLIKA                                                                                                        </t>
  </si>
  <si>
    <t xml:space="preserve">          B) RAČUNA FINANCIRANJA</t>
  </si>
  <si>
    <t xml:space="preserve">                PRIMICI OD FINANCIJSKE IMOVINE I ZADUŽIVANJA                      </t>
  </si>
  <si>
    <t xml:space="preserve">                IZDACI ZA FINANCIJSKU IMOVINU I OTPLATE ZAJMOVA             </t>
  </si>
  <si>
    <t xml:space="preserve">                NETO ZADUŽIVANJE/FINANCIRANJE                                                       </t>
  </si>
  <si>
    <t>C) RASPOLOŽIVA SREDSTVA IZ PRIJAŠNJIH GODINA</t>
  </si>
  <si>
    <t xml:space="preserve">                RAZLIKA   (A+/-B+/-C)</t>
  </si>
  <si>
    <t>A) RAČUN PRIHODA I RASHODA</t>
  </si>
  <si>
    <t xml:space="preserve">  PRIHODI</t>
  </si>
  <si>
    <t>R</t>
  </si>
  <si>
    <t>S</t>
  </si>
  <si>
    <t>P</t>
  </si>
  <si>
    <t>IF</t>
  </si>
  <si>
    <t>O</t>
  </si>
  <si>
    <t>NAZIV</t>
  </si>
  <si>
    <t>PLAN 2021</t>
  </si>
  <si>
    <t>INDEX 6/5</t>
  </si>
  <si>
    <t>PRIHODI</t>
  </si>
  <si>
    <t>Prihodi od poreza</t>
  </si>
  <si>
    <t>Porez i prirez na dohodak</t>
  </si>
  <si>
    <t>Porez i prirez na dohodak-FISKALNO IZRAVNANJE</t>
  </si>
  <si>
    <t>Povrat poreza po godišnjim prijavama</t>
  </si>
  <si>
    <t>Porezi na imovinu</t>
  </si>
  <si>
    <t>Porez na promet nekretnina</t>
  </si>
  <si>
    <t xml:space="preserve">Porezi na robu i usluge </t>
  </si>
  <si>
    <t>Porez na potrošnju alkoh.i bezalkh.pića</t>
  </si>
  <si>
    <t>Porez na tvrtku odnosno naziv tvrtke</t>
  </si>
  <si>
    <t>Pomoći iz inozemstva i od subjekata unutar općeg proračuna</t>
  </si>
  <si>
    <t>Pomoći  proračunu iz drugih proračuna (država, županija)</t>
  </si>
  <si>
    <t>Tekući pomoći iz državnog proračuna-kompenzacijske mjere</t>
  </si>
  <si>
    <t>Tekuće pomoći iz županijskog proračuna (ogrijev,,mala škola, suf.troškova birački odbori)</t>
  </si>
  <si>
    <t>Tekuće pomoći iz državnog proračuna -elem.nepog.od mraza</t>
  </si>
  <si>
    <t>Kapitalne pomoći iz državnog proračuna -Fond za zaštitu okoliša</t>
  </si>
  <si>
    <t>Kapitalne pomoći iz županijskog proračuna</t>
  </si>
  <si>
    <t>Kapitalne pomoći iz državnog proračuna MRRFEU,MPUGIDI</t>
  </si>
  <si>
    <t>Kapitalne pomoći – Hrvatske vode (opločavanje kanala)</t>
  </si>
  <si>
    <t>Pomoći od izvanproračunskih korisnika (HZZ, Agencije i drugi korisnici)</t>
  </si>
  <si>
    <t>Pomoći HZZ program Javni radovi</t>
  </si>
  <si>
    <t>Pomoći HZZ stručno osposobljavanje</t>
  </si>
  <si>
    <t>Pomoći temeljem EU sredstava</t>
  </si>
  <si>
    <t xml:space="preserve">Pomoći temeljem EU sredstava ZAŽELI, </t>
  </si>
  <si>
    <t>Pomoći temeljem EU sredstava  LAG</t>
  </si>
  <si>
    <t>Prihodi od imovine</t>
  </si>
  <si>
    <t>Prihodi od financijske imovine</t>
  </si>
  <si>
    <t>Prihodi od kamata poslovanje banaka</t>
  </si>
  <si>
    <t>Prihodi od nefinancijske imovine</t>
  </si>
  <si>
    <t>naknada za koncesije na vodama i javnom vodnom dobru</t>
  </si>
  <si>
    <t xml:space="preserve">naknada za koncesije za površine istraživanja </t>
  </si>
  <si>
    <t>Naknada za koncesije odvoz smeća</t>
  </si>
  <si>
    <t>Naknada za koncesije odvoz dimnjačarski poslovi</t>
  </si>
  <si>
    <t>Prihod od zakupa polj.zemljišta u vlasništvu RH</t>
  </si>
  <si>
    <t>Prihod od zakupa polj.zemljišta u vlasništvu općine</t>
  </si>
  <si>
    <t>Prihod od iznamljivanje javnih površina(štandovi)</t>
  </si>
  <si>
    <t>Prihod od zakupa poslovnih prostora</t>
  </si>
  <si>
    <t>Naknade za pravo služnosti Tcom</t>
  </si>
  <si>
    <t>Prihod od naknade za zadržavanje nezakonito izgrađenih zgrada</t>
  </si>
  <si>
    <t>Prihodi od administrativnih pristojbi i po posebnim propisima</t>
  </si>
  <si>
    <t>Administrativne (upravne) pristojbe</t>
  </si>
  <si>
    <t>Državne upravne pristojbe</t>
  </si>
  <si>
    <t>Prihod od prenamjene polj.zemljišta u građevinsko zemljište</t>
  </si>
  <si>
    <t>Prihodi po posebnim propisima</t>
  </si>
  <si>
    <t>Vodni doprinos i NUV</t>
  </si>
  <si>
    <t>Uplata Jamčevine za ozbiljnost ponude</t>
  </si>
  <si>
    <t>Povrati u proračun krive uplate</t>
  </si>
  <si>
    <t>Prihodi od otkupa grobnih mjesta</t>
  </si>
  <si>
    <t>Godišnja grobna naknada</t>
  </si>
  <si>
    <t>Prihodi od komunalnog doprinos i naknade</t>
  </si>
  <si>
    <t xml:space="preserve">Komunalni doprinosi </t>
  </si>
  <si>
    <t>Komunalna naknada</t>
  </si>
  <si>
    <t>Prihodi od usluga</t>
  </si>
  <si>
    <t>Prihod od pruženih usluga za naplatu NUV-a</t>
  </si>
  <si>
    <t>Prihod od prodaje nefininancijske imovine</t>
  </si>
  <si>
    <t>Prihodi od prodaje neproizvedene dugotrajne imovine</t>
  </si>
  <si>
    <t>Prihodi od prodaje građevinski placeva</t>
  </si>
  <si>
    <t>Prihod od prodaje proizvedene dugotrajne imovine</t>
  </si>
  <si>
    <t>Prihodi od prodaje građevinskih objekata( stanovi)</t>
  </si>
  <si>
    <t xml:space="preserve">UKUPNI PRIHODI </t>
  </si>
  <si>
    <t xml:space="preserve">           RASHODI</t>
  </si>
  <si>
    <t xml:space="preserve">RASHODI </t>
  </si>
  <si>
    <t>Rashodi za zaposlene</t>
  </si>
  <si>
    <t>Plaće STALNI</t>
  </si>
  <si>
    <t>Plaće -JAVNI RADOVI</t>
  </si>
  <si>
    <t>Plaće program ZAŽELI</t>
  </si>
  <si>
    <t>Ostali rashodi za zaposlene  STALNI</t>
  </si>
  <si>
    <t>Ostali rashodi za zaposlene JAVNI RADOVI</t>
  </si>
  <si>
    <t>Ostali rashodi za zaposlene PROGRAM ZAŽELI</t>
  </si>
  <si>
    <t>Doprinosi na plaće STALNI</t>
  </si>
  <si>
    <t>Doprinosi na plaće JAVNI RADOVI</t>
  </si>
  <si>
    <t>Doprinosi na plaće  PROGRAM ZAŽELI</t>
  </si>
  <si>
    <t>Materijalni rashodi</t>
  </si>
  <si>
    <t>Naknade troškova zaposlenima</t>
  </si>
  <si>
    <t>Rashodi za materijal i energiju</t>
  </si>
  <si>
    <t>11,41,9</t>
  </si>
  <si>
    <t>Rashodi za usluge</t>
  </si>
  <si>
    <t>Naknade troškova osobama izvan radnog odnosa</t>
  </si>
  <si>
    <t>Ostali nespomenuti rashodi posl.</t>
  </si>
  <si>
    <t xml:space="preserve">Financijski rashodi </t>
  </si>
  <si>
    <t>Kamate za primljene zajmove -leasing</t>
  </si>
  <si>
    <t>Ostali financijski rashodi</t>
  </si>
  <si>
    <t>Subvencije</t>
  </si>
  <si>
    <t xml:space="preserve">Subvencije </t>
  </si>
  <si>
    <t>Pomoći dane u inozemstvo i unutar opće države</t>
  </si>
  <si>
    <t>Pomoći unutar opće države</t>
  </si>
  <si>
    <t>Naknade građ. i kuć. iz proračuna</t>
  </si>
  <si>
    <t>Naknade građanima i kuć. iz proračuna</t>
  </si>
  <si>
    <t>Donacije i ostali rashodi</t>
  </si>
  <si>
    <t>Tekuće donacije</t>
  </si>
  <si>
    <t>Kapitalne donacije</t>
  </si>
  <si>
    <t>Naknade za štete uzrokovane prirodnom katastrofom-mraz</t>
  </si>
  <si>
    <t>RASHODI (za nabavu nefinancijske imovine)</t>
  </si>
  <si>
    <t>Rashodi za nabavu nepr. imovine</t>
  </si>
  <si>
    <t>Materijalna imovina</t>
  </si>
  <si>
    <t>Rashodi za nabavu pr. dug. imovine</t>
  </si>
  <si>
    <t>11,41,52,53,9</t>
  </si>
  <si>
    <t>Građevinski objekti</t>
  </si>
  <si>
    <t>Postrojenja i oprema</t>
  </si>
  <si>
    <t>Prijevozna sredstva</t>
  </si>
  <si>
    <t xml:space="preserve">Nematerijalna proizvedena  imovina </t>
  </si>
  <si>
    <t>Rashodi za dodatna ulaganja na nefinancijskoj imovini</t>
  </si>
  <si>
    <t>11,52,9</t>
  </si>
  <si>
    <t>Dodatna ulaganja na građevinskim objektima</t>
  </si>
  <si>
    <t>UKUPNI RASHODI    3+4</t>
  </si>
  <si>
    <t xml:space="preserve">    B) RAČUN FINANCIRANJA</t>
  </si>
  <si>
    <t>PRIMICI OD FINANCIJSKE IMOVINE I ZADUŽIVANJA</t>
  </si>
  <si>
    <t>Primici od zaduživanja</t>
  </si>
  <si>
    <t>O8</t>
  </si>
  <si>
    <t>Primljeni zajmovi od banaka i ostalih financijskih institucija u javnom sektoru</t>
  </si>
  <si>
    <t>UKUPNI PRIMICI</t>
  </si>
  <si>
    <t>IZDACI ZA FINANCIJSKU IMOVINU I OTPLATE ZAJMOVA</t>
  </si>
  <si>
    <t>Izdaci za otplatu glavnice primljenih zajmova</t>
  </si>
  <si>
    <t>Otplata glavnice primljenih zajmova od banaka i ostalih financijskih institucija u javnom sektoru</t>
  </si>
  <si>
    <t>UKUPNI IZDACI</t>
  </si>
  <si>
    <t>UKUPNO RASHODI I IZDACI    3+4+5</t>
  </si>
  <si>
    <t>II. POSEBNI DIO</t>
  </si>
  <si>
    <r>
      <t xml:space="preserve">Članak 2.     </t>
    </r>
    <r>
      <rPr>
        <sz val="10"/>
        <rFont val="Arial"/>
        <family val="2"/>
      </rPr>
      <t xml:space="preserve">Ukupni rashodi i izdaci u svoti 8.150.014,09 kuna iskazani su u godišnjem izvršenju Proračuna,te su   raspoređenim  po nositeljima, korisnicima, i podrobnim namjenama u </t>
    </r>
  </si>
  <si>
    <t>Posebnom dijelu Proračuna kako slijedi:</t>
  </si>
  <si>
    <t>RASHODI/IZDACI PO NOSITELJIMA I KORISNICIMA</t>
  </si>
  <si>
    <t>LOKACIJSKA KLASIFIKACIJA: BRODSKO-POSAVSKA ŽUPANIJA – 570  OPĆINA SIKIREVCI</t>
  </si>
  <si>
    <t>RAZDJEL 010</t>
  </si>
  <si>
    <t>OPĆINA SIKIREVCI</t>
  </si>
  <si>
    <t>GLAVA     0100</t>
  </si>
  <si>
    <t>JEDINSTVENI UPRAVNI ODJEL</t>
  </si>
  <si>
    <t>PROGRAM</t>
  </si>
  <si>
    <t>1001-01</t>
  </si>
  <si>
    <t>PREDSTAVNIČKA I IZVRŠNA TIJELA</t>
  </si>
  <si>
    <t>Funkcijska klasifikacija: 0111 -Izvršna i zakonodavna tijela</t>
  </si>
  <si>
    <t>Izvor financiranja: 01 – OPĆI PRIHODI I PRIMICI</t>
  </si>
  <si>
    <t>IF,R</t>
  </si>
  <si>
    <t>Aktivnost A1001-01 Djelatnost općinskog vijeća</t>
  </si>
  <si>
    <t>RASHODI</t>
  </si>
  <si>
    <t>O1</t>
  </si>
  <si>
    <t>Rad predstavničkih tijela-vijećničke naknade</t>
  </si>
  <si>
    <t xml:space="preserve"> RASHODI</t>
  </si>
  <si>
    <t xml:space="preserve">Materijalni rashodi </t>
  </si>
  <si>
    <t>Redovno godišnje financiranje rada političkih stranaka i članova Općinskog vijeća izabranih sa liste grupe birača</t>
  </si>
  <si>
    <t>Lokalni izbori 2021.</t>
  </si>
  <si>
    <t>Aktivnost A1001-02 Djelatnost  ured načelnika</t>
  </si>
  <si>
    <t>Rashodi Tisak OPĆINSKE NOVINE</t>
  </si>
  <si>
    <t>Rashodi obilježavanja DAN OPĆINE</t>
  </si>
  <si>
    <t>Rashodi obilježavanja DAN DIJASPORE</t>
  </si>
  <si>
    <t>Rashodi obilježavanja LJETO U SIKIREVCIMA</t>
  </si>
  <si>
    <t>Rashodi za međuopć.,međužup.i međudrž.suradnju</t>
  </si>
  <si>
    <t>Novogodišnji domjenak</t>
  </si>
  <si>
    <t>Prigodni domjenci</t>
  </si>
  <si>
    <t>Prigodni pokloni , ostalo i  novogodišnji praznika</t>
  </si>
  <si>
    <t>Rashodi za prigodne poklone djeci općine povodom Sv.Nikole</t>
  </si>
  <si>
    <t>Rashodi za uskrsno i novogodišnje ukrašavanje oba naselja</t>
  </si>
  <si>
    <t>Rashodi organizacije ADVENTA</t>
  </si>
  <si>
    <t>Zajednički rashodi općinske uprave</t>
  </si>
  <si>
    <t>Funkcijska klasifikacija: 0131 -OPĆE USLUGE VEZANE ZA SLUŽBENIKE</t>
  </si>
  <si>
    <t>Aktivnost A100-03: rashodi općinske uprave</t>
  </si>
  <si>
    <t>Bruto I plaće zaposlenih</t>
  </si>
  <si>
    <t>Plaće( neto + dop.MIO+porez DH) načelnik, referent,komunalni redar i radnika</t>
  </si>
  <si>
    <t>Ostali rashodi</t>
  </si>
  <si>
    <t>Ostali rashodi za zaposlene</t>
  </si>
  <si>
    <t xml:space="preserve">Doprinosi na plaće </t>
  </si>
  <si>
    <t>Doprinosi na plaće zadravstveno</t>
  </si>
  <si>
    <t>Seminari,simpozij i savjetovanja</t>
  </si>
  <si>
    <t>Naknada za rad na sjednicama OV-a</t>
  </si>
  <si>
    <t>Naknada za korištenje vl.autom.u službene svrhe</t>
  </si>
  <si>
    <t>Funkcijska klasifikacija: 0432,0435 -Nafta i prirodni plin,električna energija</t>
  </si>
  <si>
    <t>Rashodi za utrošak uredskoga materijala i literature</t>
  </si>
  <si>
    <t>Rashodi za materijal za čišćenje i higijenske potrebe općinske zgrade</t>
  </si>
  <si>
    <t>Utrošak elek.energije nova općinska zgrada, zgrada igraonice</t>
  </si>
  <si>
    <t>Utrošak elek.energije stara općinska zgrada</t>
  </si>
  <si>
    <t>Utrošak elek.energije dom Jaruge i groblje Jaruge,športski objekti , park šetnica</t>
  </si>
  <si>
    <t>Utrošak plina</t>
  </si>
  <si>
    <t>Sitan inventar</t>
  </si>
  <si>
    <t>Funkcijska klasifikacija: 0460 -Komunikacija</t>
  </si>
  <si>
    <t>Rashodi za usluge telefona,telefaxa, internet</t>
  </si>
  <si>
    <t>Rashodi za ENC</t>
  </si>
  <si>
    <t>Rashodi za usluge poštarine, pismena i prijemni knjiga</t>
  </si>
  <si>
    <t>Usluge tekuće i investicijski održavanja kanc.opreme -fotokopirni stroj</t>
  </si>
  <si>
    <t>Usluge objave javnih natječaja,javni pozivi</t>
  </si>
  <si>
    <t xml:space="preserve">Promidžbeni materijal, tjedne objave u Lasici </t>
  </si>
  <si>
    <t>Ostale usluge informiranja-TISAK ODLUKA SLUŽBENI VJESNIK-DIOZIT</t>
  </si>
  <si>
    <t>Usluga tiska knjige Govor Sikirevaca</t>
  </si>
  <si>
    <t>Obveze prevetnivni zdrav.pregledi zaposlenika</t>
  </si>
  <si>
    <t>Usluge odvjetnika i pravnog savjetovanja</t>
  </si>
  <si>
    <t>Znanstveno istraživačke usluge( izrada programa, strategija)</t>
  </si>
  <si>
    <t>Usluge provedbe postupka natječaja-javna nabava</t>
  </si>
  <si>
    <t>Usluge ažuriranja općinske web stranice., račun.programa , komulani programi, imovine</t>
  </si>
  <si>
    <t>Grafičke i tiskarske usluge</t>
  </si>
  <si>
    <t>Usluge pri registraciji prijevoznih sredstava</t>
  </si>
  <si>
    <t xml:space="preserve">Ostale usluge i naknade( HRT preplata, najam pl. spremnika,PU naplata 5% </t>
  </si>
  <si>
    <t xml:space="preserve">Naknada za nesipunjavanje kvota za zapošljavanje osoba s invaliditetom </t>
  </si>
  <si>
    <t>Naplata 1% prihoda od poreza na DH -fiskalno izravnanje</t>
  </si>
  <si>
    <t>Naplata HP -sufinanciranje troškova poštanske naknade</t>
  </si>
  <si>
    <t>o5</t>
  </si>
  <si>
    <t>Naknada troškova osobama izvan radnog odnosa</t>
  </si>
  <si>
    <t>Naknade troškova osobama izvan radnog odnosa-stručno osposobljavanje</t>
  </si>
  <si>
    <t>Ostali nespomenuti rashodi poslovanja</t>
  </si>
  <si>
    <t>Premije osiguranja prijevoznih sredstava</t>
  </si>
  <si>
    <t>Reprezentacija</t>
  </si>
  <si>
    <t>Tuzemne članarine</t>
  </si>
  <si>
    <t>Javnobilježničke pristojbe</t>
  </si>
  <si>
    <t>Rashodi za nabavu zastava,groba,javna priznanja</t>
  </si>
  <si>
    <t>Financijski rashodi</t>
  </si>
  <si>
    <t>Usluge banaka</t>
  </si>
  <si>
    <t>Usluge FINE</t>
  </si>
  <si>
    <t>Naknada po Rješenju ostavine Budimir-troškovi nasljeđivanja</t>
  </si>
  <si>
    <t>Pomoći unutar općeg proračuna</t>
  </si>
  <si>
    <t>BPŽ široko pojasni internet-po sporazumu</t>
  </si>
  <si>
    <t>Naknada za elem.nepogode mraz-Vlada RH</t>
  </si>
  <si>
    <t>Jednok.naknad.povodom Božićnih praznika -umirovljenicima</t>
  </si>
  <si>
    <t>Povrat sredstava (krive uplate, )</t>
  </si>
  <si>
    <t>Aktivnost K1001-04:Ulaganje u računalne programe za potrebe rada  JUO-a</t>
  </si>
  <si>
    <t>Rashodi za nabavu nefinancijske imovine</t>
  </si>
  <si>
    <t>Rashodi za nabavu dugotrajne imovine</t>
  </si>
  <si>
    <t>Ulaganje u računalne programe</t>
  </si>
  <si>
    <t>VATROGASTVO I CIVILNA ZAŠTITA</t>
  </si>
  <si>
    <t>Program 1002: VATOGASNE DJELATNOSTI I CIVILNE ZAŠTITE</t>
  </si>
  <si>
    <t>Funkcijska klasifikacija: 0320 – USLUGE PROTUPOŽARNE ZAŠTITE</t>
  </si>
  <si>
    <t>Izvori financiranja: 11 - Opći prihodi i primici</t>
  </si>
  <si>
    <t>Aktivnost A1002-01: VATROGASTVO</t>
  </si>
  <si>
    <t xml:space="preserve">Utrošak elek.enregije DVD Jaruge Sikirevci i </t>
  </si>
  <si>
    <t>Službena,radna i zaštitna odjeća, osiguranje</t>
  </si>
  <si>
    <t>Tekuće donacije u novcu VZO Sikirevci</t>
  </si>
  <si>
    <t>Tekuće donacije u novcu DVD JARUGE</t>
  </si>
  <si>
    <t>Naknade vatrogascima za intervencije u požaru</t>
  </si>
  <si>
    <t>Funkcijska klasifikacija: 0220 -CIVILNA OBRANA</t>
  </si>
  <si>
    <t>Aktivnost A1002-02: CIVILNA ZAŠTITA</t>
  </si>
  <si>
    <t>Stručna literatura</t>
  </si>
  <si>
    <t>Materijal i tehnička oprema operativnih snaga(odore,veza,zaštitna oprema)</t>
  </si>
  <si>
    <t>Premije osiguranja za operativne snage</t>
  </si>
  <si>
    <t>Osiguranje uvjeta za evakuaciju,zbrinjavanje i sklanjanje stanovništva</t>
  </si>
  <si>
    <t>Plan djelovanja susutava Civilne zaštite</t>
  </si>
  <si>
    <t>Redovno tekuće ažuriranje priloga i podataka iz sadržaja dokumenata</t>
  </si>
  <si>
    <t>Usluge usklađivanja Procjene ugroženosti od požara,Plan zaštite od požara,zaštita od požara</t>
  </si>
  <si>
    <t xml:space="preserve">Tekuće donacije HGSS </t>
  </si>
  <si>
    <t>Program 1003- KOMUNALNO GRAĐENJE STAMBENI I POSLOVNI PROSTORI OPĆINE</t>
  </si>
  <si>
    <t>Funkcijska klasifikacija: 04-Ekonomski poslovi</t>
  </si>
  <si>
    <t>Izvor financiranja: 01- Opći prihodi i primici,o4-Prihodi za posebne namjene,o5 Pomoći</t>
  </si>
  <si>
    <t>Aktivnost A1003-01: Rashodi za materijal i usluge</t>
  </si>
  <si>
    <t>Materijal  tekuće i investicijski održavanja objekata u vl.općine</t>
  </si>
  <si>
    <t>Materijal za izgradnju staze uz nk Sikirevci i sl.</t>
  </si>
  <si>
    <t>Usluge tekuće i investicijski održavanja objekata u vl.općine</t>
  </si>
  <si>
    <t>Geodetsko-katastarske usluge -geodetske podloge – k.o.Sikirevci i k.o.Jaruge</t>
  </si>
  <si>
    <t>Usluge stručni i građevinski nadzor</t>
  </si>
  <si>
    <t>Aktivnost K1003-02: Izgradnja objekata i dodatna ulaganja u objekte</t>
  </si>
  <si>
    <t xml:space="preserve"> RASHODI (ZA NABAVU NEFIN. IMOVINE) </t>
  </si>
  <si>
    <t>Rashodi za nabavu neproiz. Imovine</t>
  </si>
  <si>
    <t>Građevinsko zemljište ,nekretnika k.o. Sikirevci (vl.Križ)t-kupovina</t>
  </si>
  <si>
    <t xml:space="preserve"> Rashodi za nabavu dugotrajne imovine-objekti</t>
  </si>
  <si>
    <t>izgradnja školske športske dvorane u Sikirevcima</t>
  </si>
  <si>
    <t>Izgradnja Ribarske kuće u Jarugama</t>
  </si>
  <si>
    <t xml:space="preserve">Izgradnja Reciklažnog dvorišta </t>
  </si>
  <si>
    <t xml:space="preserve">Izgradnja hale za kom.poduzeće Sikirevčanka </t>
  </si>
  <si>
    <t xml:space="preserve">Izgradanja dječjeg igrališta ul.A.Stepinca </t>
  </si>
  <si>
    <t>Izgradnja sportskih terena Jelas Sikirevci</t>
  </si>
  <si>
    <t>Izgradnja objekta za Dječji vrtić-projekt</t>
  </si>
  <si>
    <t>Dodatna ulaganja u objekte</t>
  </si>
  <si>
    <t>Dodatna ulaganja u staru općinsku zgradu-energetska obnova</t>
  </si>
  <si>
    <t xml:space="preserve">Dodatna ulaganja u športski objekt i terene  Sikirevci-navodnjavanje </t>
  </si>
  <si>
    <t>Dodatna ulaganja u športski objekt(sanitarni čvor)   i terene Jaruge-navodnjavanje</t>
  </si>
  <si>
    <t>Aktivnost K1003-03: Vodovod , kanalizacija i plinska mreža</t>
  </si>
  <si>
    <t>Funkcijska klasifikacija: 0520 – Gospodarenje otpadnim vodama</t>
  </si>
  <si>
    <t>Izvori financiranja:01 - Opći prihodi i primici, 91 višak prihoda</t>
  </si>
  <si>
    <t>RAHODI (ZA NABAVU NEFIN. IMOVINE)</t>
  </si>
  <si>
    <t xml:space="preserve"> Rashodi za nabavu dugotrajne imovine</t>
  </si>
  <si>
    <t>Aglomelioracija Sikirevci-Jaruge(BROD 3) projekt kanalizacija</t>
  </si>
  <si>
    <t>Plinofikacija-plinska mreža</t>
  </si>
  <si>
    <t>Priključaka na vodovodnu mrežu</t>
  </si>
  <si>
    <t>Izgradnja (produženje) vodovodne mreže -sufinanciranje</t>
  </si>
  <si>
    <t>Aktivnost K1003-04: Uredsko Opremanje poslovnih, komunalnih i drugih objekata</t>
  </si>
  <si>
    <t>Kapitalni projekt 04. Opremanje poslovnih i drugih zgrada i društvenih objekata</t>
  </si>
  <si>
    <t>Funkcijska klasifikacija: 01 - Opće javne usluge</t>
  </si>
  <si>
    <t xml:space="preserve">RASHODI (ZA NABAVU NEFIN. IMOVINE) </t>
  </si>
  <si>
    <t xml:space="preserve">izgradnja inter.mreže WFI </t>
  </si>
  <si>
    <t>Nabava informatičke opreme u općini ( digitalna arhiva)</t>
  </si>
  <si>
    <t>Uredski namještaj zgrada općine</t>
  </si>
  <si>
    <t>Oprema za grijanje i hlađenje za objekte u vl.općine</t>
  </si>
  <si>
    <t>Ostala oprema za potrebe objekata u vl.općine</t>
  </si>
  <si>
    <t xml:space="preserve"> KOMUNALNA IZGRADNJA-CESTOGRADNJA, JAVNA RASVJETA</t>
  </si>
  <si>
    <t>Funkcijska klasifikacija: 0451 – Cestovni promet</t>
  </si>
  <si>
    <t>Izvor financiranja: 01- Opći prihodi i primici,o4-Prihodi za posebne namjene, o5 Pomoći</t>
  </si>
  <si>
    <t>Aktivnost K1003-05: Izgradnja nerazvrstanih cesta, nogostupa i parkirališta</t>
  </si>
  <si>
    <t>Izgradnja ceste Sv.Donat u Sikirevcima</t>
  </si>
  <si>
    <t>Izgradnja ceste L.Mandića Jaruge</t>
  </si>
  <si>
    <t>Izgradnja odvojak ceste A. Stepinca (Mrsulja)</t>
  </si>
  <si>
    <t>Izgradnja ceste Berava u Jarugama(između crkve i škole)</t>
  </si>
  <si>
    <t>Opločavanje gl.kanala Jelas ispred općinske zgrade u Sikirevcima</t>
  </si>
  <si>
    <t>Postavljanje prijelazni drveni mostovi</t>
  </si>
  <si>
    <t>Izgradnja parkirališta kod općine</t>
  </si>
  <si>
    <t>Izgradnja parkirališta -preko puta crkve Sikirevci uz cestu DC7</t>
  </si>
  <si>
    <t>Izgradnja  parkirališta ispred objekta Ambulante Jaruge</t>
  </si>
  <si>
    <t>Izgradnja  parkirališta ispred objekta Ambulante Sikirevci</t>
  </si>
  <si>
    <t>Rekonstrukcija ceste ispred nove općinske zgrade</t>
  </si>
  <si>
    <t>Rekonstrukcija pješački staza u Jarugama</t>
  </si>
  <si>
    <t>Rekonstrukcija Ul.B.Kašića Sikirevci</t>
  </si>
  <si>
    <t>Rekonstrukcija ul. S.Radića Sikirevci</t>
  </si>
  <si>
    <t>Rekonstrukcija pješački staza u Sikirevcima Lj.Gaja parna i neparna strana</t>
  </si>
  <si>
    <t>Rekonstrukcija pješački staza u Sikirevcima A.Stepinca parna i neparna strana</t>
  </si>
  <si>
    <t>Postavljanje trepteće markere gl.cesta u Sikirevcima</t>
  </si>
  <si>
    <t>Postavljanje trepteće markere gl.cesta u Jarugama</t>
  </si>
  <si>
    <t>Funkcijska klasifikacija: 0640 – ULUČNA RASVJETA</t>
  </si>
  <si>
    <t>Izvori financiranja:01 - Opći prihodi i primici</t>
  </si>
  <si>
    <t>Aktivnost K1003-06: JAVNA RASVJETA</t>
  </si>
  <si>
    <t>Rekonstrukcija Javne rasvjete u oba naselja</t>
  </si>
  <si>
    <t>Postavljanje javne rasvjete i biste -park šetnica Sikirevci</t>
  </si>
  <si>
    <t xml:space="preserve"> </t>
  </si>
  <si>
    <t>PRIPREMA ZEMLJIŠTA I IMOVINE , PROSTORNO PLANIRANJE</t>
  </si>
  <si>
    <t>Funkcijska klasifikacija: 04 - Ekonomski poslovi</t>
  </si>
  <si>
    <t>Aktivnost K1003-07: Poduzetnička zona- JARIČIŠTE</t>
  </si>
  <si>
    <t>Kapitalni projekt 06002.  Izgradnja komunalne infrastrukture i ostala ulaganja</t>
  </si>
  <si>
    <t>Izvor financiranja: 01- Opći prihodi i primici,o3-Prihodi za posebne namjene</t>
  </si>
  <si>
    <t>RASHODI (ZA NABAVU NEFIN. IM.)</t>
  </si>
  <si>
    <t>Rashodi za nabavu proizvedne imovine</t>
  </si>
  <si>
    <t>Izrada detaljnog prostornog plana industr.zone -III.izmjena i dopuna PPUO Sikirevci</t>
  </si>
  <si>
    <t>Aktivnost K1003-08: PROSTORNO PLANIRANJE- IZRADA PROJEKATA ZA GRAĐENJE</t>
  </si>
  <si>
    <t>Izrada studijske dokum,.razvoja vodno-komun.infastr.</t>
  </si>
  <si>
    <t>projektna dokumentacija za izgradnju Hale za kom.poduzeće Sikirevčanka</t>
  </si>
  <si>
    <t>Projektna dokumentacija za izgradnju pješačke staze Lj.Gaja</t>
  </si>
  <si>
    <t>Projektna dokumentacija za izgradnju trg s fontanom</t>
  </si>
  <si>
    <t>Projektna dokumentacija za izgradnju staračkog doma</t>
  </si>
  <si>
    <t>Projektna dokumentacija za izgradnju nove športske svlačione Sikirevci</t>
  </si>
  <si>
    <t>Projektna dokumentacija za izgradnju višenamjeske zgrade (centar sela) Sikirevci</t>
  </si>
  <si>
    <t xml:space="preserve"> Program 1004 ODRŽAVANJE KOMUNALNE INFRASTRUKTURE</t>
  </si>
  <si>
    <t>Funkcijska klasifikacija: 06 – Redovni rashodi vezani za stanovanje i komun.pogodnosti</t>
  </si>
  <si>
    <t>Izvori financiranja:01 - Opći prihodi i primici, 05 pomoći</t>
  </si>
  <si>
    <t>Aktivnost A1004-01: Redovna komunalna djelatnost-JAVNI RADOVI</t>
  </si>
  <si>
    <t>Plaće-javni radovi</t>
  </si>
  <si>
    <t>Doprinosi na plaće</t>
  </si>
  <si>
    <t>Funkcijska klasifikacija: 0660 – rashodi vezani za stanovanje i kom.pogodnosti koji nisu</t>
  </si>
  <si>
    <t>Aktivnost A1004-02:Održavanje javnih površina i nerazvrstanih cesta</t>
  </si>
  <si>
    <t>Utrošak goriva za strojeve ,uređaje i traktor</t>
  </si>
  <si>
    <t>Materijal i dijelovi za tekuće i investicijsko održavanje strojeva i uređaja te prijevoznih sredstava, plinski spremnik</t>
  </si>
  <si>
    <t>Materijal i dijelovi za tekuće i investicijsko održavanje parkova, dječjih igrališta i sl.</t>
  </si>
  <si>
    <t>Službena ,radna i zaštitna odjeća i obuća</t>
  </si>
  <si>
    <t>Usluge održavanja nerazvrstanih  cesta i poljskih putova-nasipanje tucanikom</t>
  </si>
  <si>
    <t>Usluge priključka na električki vod – postavljanje kamere</t>
  </si>
  <si>
    <t>Usluge košenja i održavanja  javnih zelenih  površina Sikirevci i Jaruge</t>
  </si>
  <si>
    <t>Usluge krčenja i raslinja  Sikirevci i Jaruge</t>
  </si>
  <si>
    <t>usluge izvođenja manjih građevinski radova.,kvarovi na vodo.mreži,izmještanje hidranta</t>
  </si>
  <si>
    <t>Usluge odvoza klaoničkog otpada  i pražnjenja klaoničkih kontejnera</t>
  </si>
  <si>
    <t xml:space="preserve">Saniranje starih i napuštenih objekata </t>
  </si>
  <si>
    <t>Naknada za slivnu vodnu naknadu, vodni doprinos i komun.doprinos</t>
  </si>
  <si>
    <t xml:space="preserve">Usluge održavanja oborinskih voda </t>
  </si>
  <si>
    <t>Naknada za utrošak vode</t>
  </si>
  <si>
    <t>Naknada za odvoz smeća, kazna poticanja smanjenja otpada</t>
  </si>
  <si>
    <t>Deratizacija i dezinsekcija i stručni nadzor</t>
  </si>
  <si>
    <t>Dimnjačarske i ekološke usluge</t>
  </si>
  <si>
    <t>Pričuva</t>
  </si>
  <si>
    <t>Rashodi vezano za zbrinjavanje životinja(psi lutalice)</t>
  </si>
  <si>
    <t>Usluge održavanja Zimske službe</t>
  </si>
  <si>
    <t>Usluge rada strojem(rušenje ,uređenje javnih površina)</t>
  </si>
  <si>
    <t>Horikkulturalno uređenje za oba naselja</t>
  </si>
  <si>
    <t>Ugovori o djelu-komunalni radnici povremeni( obračun bruto plaće)</t>
  </si>
  <si>
    <t>Aktivnost K1004-03 Nabava strojeva, uređaja i prijev.sredstava za održavanje javnih površina</t>
  </si>
  <si>
    <t xml:space="preserve"> KAPITALNE DONACIJE SIKIREVČANKI</t>
  </si>
  <si>
    <t>Kapitalne donacije Sikirevčanki po Odluci općinskog vijeća</t>
  </si>
  <si>
    <t>Postrojenje i oprema</t>
  </si>
  <si>
    <t>Nabava solarne pumpe</t>
  </si>
  <si>
    <t xml:space="preserve">Nabava kompostera </t>
  </si>
  <si>
    <t>Nabava sportske opreme</t>
  </si>
  <si>
    <t>Nabava semafora za nog.terene (Sikirevci i Jaruge)</t>
  </si>
  <si>
    <t>Nabava turističke signalizacije oba naselja</t>
  </si>
  <si>
    <t>Nabava opreme za dječje i javne parkove, drveni prodajni štand , oprema za smeće, oglasne ploče,klupe, za održ. I pumpanje bicikla</t>
  </si>
  <si>
    <t>Nabava kombi vozila 8+1</t>
  </si>
  <si>
    <t xml:space="preserve">Nabava dostavno  vozilo </t>
  </si>
  <si>
    <t>Aktivnost A1004-04 Utrošak javne rasvjete i održavanje</t>
  </si>
  <si>
    <t>Urošak javne rasvjete naselje JARUGE</t>
  </si>
  <si>
    <t>Utrošak OPSKRBA javna rasvjeta SIKIREVCI</t>
  </si>
  <si>
    <t>Usluge tekućeg održavanja javne rasvjete za oba naselja</t>
  </si>
  <si>
    <t>Aktivnost A1004-05 Održavanje mjesnih groblja Sikirevci i Jaruge</t>
  </si>
  <si>
    <t xml:space="preserve">Materijal i dijelovi sakralnih objekata na mjesnim grobljima </t>
  </si>
  <si>
    <t>Tekuće održavanje mjesnih groblja-košenje groblja</t>
  </si>
  <si>
    <t>Usluge održavanja sakralnih objekata na mjesnim grobljima općine</t>
  </si>
  <si>
    <t>Rashodi protokola na spomen obilježjima poginulim Hrvatskim braniteljima</t>
  </si>
  <si>
    <t>Izgradnja grobnih staza u oba mjesna groblja općine</t>
  </si>
  <si>
    <t>Grobna ograda -groblje Sikirevci</t>
  </si>
  <si>
    <t>POLJOPRIVREDA</t>
  </si>
  <si>
    <t>Program 1005:UNAPREĐENJE POLJOPRIVREDE, GOSPODARSTVA I PODUZETNIŠTVA</t>
  </si>
  <si>
    <t>Izvori financiranja: 12 - Opći prihodi i primici</t>
  </si>
  <si>
    <t>Aktivnost A1005-01: Poticanje poljoprivredne proizvodnje i stočarstva</t>
  </si>
  <si>
    <t>Ostali nespomenuti rashodi</t>
  </si>
  <si>
    <t>Rashodi za usluge prijevoza(promocija i predstavljanje općine)</t>
  </si>
  <si>
    <t>Rashodi za usluge prijevoza za sajmove i prijava na sajam</t>
  </si>
  <si>
    <t>Kapitalne pomoći županiji obrana od tuče</t>
  </si>
  <si>
    <t xml:space="preserve"> GOSPODARSTVO I PODUZETNIŠTVO</t>
  </si>
  <si>
    <t>Izvori financiranja. 11 - Opći prihodi i primici</t>
  </si>
  <si>
    <t>PLAN 2020</t>
  </si>
  <si>
    <t>Aktivnost A1005-02: Poticanje proizvodnje, otvaranje malih obrta, OPG-a  i politika  zapošljavanja</t>
  </si>
  <si>
    <t>Članarina LAG Slavonska ravnica</t>
  </si>
  <si>
    <t>POTICANJE kapitalne fin.pomoći</t>
  </si>
  <si>
    <t xml:space="preserve"> Kapitalne fin.potpore-izgradnja novih i kupovina izgrađ. Kuća</t>
  </si>
  <si>
    <t xml:space="preserve">kapitalne fin.pomoći za otvaranje soba za odmor </t>
  </si>
  <si>
    <t>kapit.suf.priključka na vodovodnu mrežu-fizičkim osobama</t>
  </si>
  <si>
    <t xml:space="preserve"> Kapitalne fin.potpore za otvaranje   malih obrta i poduzetnika(otvaranje novih i unapređenje starih), pticanje OPG-a</t>
  </si>
  <si>
    <t>SOCIJALNA SKRB I POMOĆ</t>
  </si>
  <si>
    <t>Program 1006: Socijalna zaštita i pomoći starim i neomoćnim</t>
  </si>
  <si>
    <t>Funkcijska klasifikacija: 1090 -Aktivnosti socijalne zaštite koje nisu drugdje svrstane</t>
  </si>
  <si>
    <t>Izvori financiranja. O1 - Opći prihodi i primici;   O51 tekuće pomoći žup.proračun;052 pomoć EU</t>
  </si>
  <si>
    <t>Aktivnost A1006-01: Socijalne  pomoći  građanima i kućanstvima</t>
  </si>
  <si>
    <t>Rashodi za aktivnost dobrovljnog davanja krvi akcija Crveni križ</t>
  </si>
  <si>
    <t>Naknade građanima i kućanstvima na temelju osiguranja i druge naknade</t>
  </si>
  <si>
    <t>Naknade građanima i kućanstvima iz proračuna u novcu obiteljima i samcima</t>
  </si>
  <si>
    <t>Naknade u novcu roditeljima novorođene djece</t>
  </si>
  <si>
    <t>Naknade u novcu roditeljima za pomoć u nabavi školskih udžbenika I.-VIII razreda</t>
  </si>
  <si>
    <t>Naknade u novcu za nabavu ogrjeva</t>
  </si>
  <si>
    <t>Naknade u naravi za stanovanje (plaćanje režija , nabava hrane, po odluci OV-a soc.pomoći, pomoć stradali od potresa Petrinja. ))</t>
  </si>
  <si>
    <t>Zakonska osnova Crvenom križu Sl.Brod</t>
  </si>
  <si>
    <t>Aktivnost A1006-02 PROGRAM ZAŽELI (pomoć i njega u kući)</t>
  </si>
  <si>
    <t>Izvori financiranja: O5 Pomoći EU</t>
  </si>
  <si>
    <t>o4</t>
  </si>
  <si>
    <t>Bruto plaće</t>
  </si>
  <si>
    <t>Plaće( neto + dop.MIO+porez DH) zaposleni po programu</t>
  </si>
  <si>
    <t>Ostali rashodi zaposlenih</t>
  </si>
  <si>
    <t>Doprinosi na plaće zdravstveno</t>
  </si>
  <si>
    <t>Ostale naknade troškova zaposlenim</t>
  </si>
  <si>
    <t>Materijalne potrepštine korisnicima</t>
  </si>
  <si>
    <t>Usluge promidžbe i vidljivosti</t>
  </si>
  <si>
    <t>Intelektualne i osobne usluge usluge EKO BREZNA</t>
  </si>
  <si>
    <t>SPORT, KULTURA, VJERSKE ZAJEDNICE</t>
  </si>
  <si>
    <t>Program 1007: SPORT, KULTURA, ,VJERSKE ZAJEDNICE</t>
  </si>
  <si>
    <t>Funkcijska klasifikacija: 08 - Rekreacija, kultura i religija</t>
  </si>
  <si>
    <t>Izvori financiranja. 01 - Opći prihodi i primici</t>
  </si>
  <si>
    <t>Aktivnost A1007-01: Tekuće i kapitalne donacije ŠPORT</t>
  </si>
  <si>
    <t>Tekuće donacije u novcu NK SIKIREVCI</t>
  </si>
  <si>
    <t>Tekuće donacije u novcu NK SLOGA JARUGE</t>
  </si>
  <si>
    <t>Tekuće donacije u novcu KONJOGOJSKA UDRUGA SIKIREVCI</t>
  </si>
  <si>
    <t>Tekuće donacije u novcu LD GRANIČAR</t>
  </si>
  <si>
    <t>Tekuće donacije u novcu ŠKOLA NOGOMETA SIKIREVCI</t>
  </si>
  <si>
    <t>Tekuće donacije u novcu RD SMUĐ SIKIREVCI</t>
  </si>
  <si>
    <t>Tekuće donacije u novcu RD GRGEČ JARUGE</t>
  </si>
  <si>
    <t>Aktivnost A1007-02: Tekuće i kapitalne donacije KULTURA</t>
  </si>
  <si>
    <t>Tekuće donacije u novcu KUD SLOGA SIKIREVCI</t>
  </si>
  <si>
    <t>Tekuće donacije u novcu UDRUGA KOŽUH</t>
  </si>
  <si>
    <t>Tekuće donacije u novcu UDRUGA SIKIREVAČKI MOTIVI</t>
  </si>
  <si>
    <t>Aktivnost A1007-03: Tekuće i kapitalne donacije UDRUGE GRAĐANA</t>
  </si>
  <si>
    <t>Tekuće donacije u novcu Udruga Misija</t>
  </si>
  <si>
    <t>Tekuće donacije udruga slijepih BPŽ-e</t>
  </si>
  <si>
    <t>Tekuće donacije DVD Sikirevci</t>
  </si>
  <si>
    <t>Tekuće donacije bez javnog poziva</t>
  </si>
  <si>
    <t>Tekuće donacije u novcu Sindikalna podružnica U Umirovljenika Sikirevci</t>
  </si>
  <si>
    <t>Aktivnost A1007-04: Tekuće i kapitalne donacije VJERSKE ZAJEDNICE</t>
  </si>
  <si>
    <t>Tekuće donacije u novcu Udruga FRAMA</t>
  </si>
  <si>
    <t>Tekuće donacije u novcu župa Sikirevci</t>
  </si>
  <si>
    <t>ŠKOLSKO OBRAZOVANJE-PREŠKOLSKO,OSNOVNO,VISOKO I VIŠE</t>
  </si>
  <si>
    <t>Program 1008: Program predškolskog odgoja i obrazovanja</t>
  </si>
  <si>
    <t>Funkcijska klasifikacija: 09 - Obrazovanje</t>
  </si>
  <si>
    <t>Aktivnost A1008-01: Redovan rad PREDŠKOLE</t>
  </si>
  <si>
    <t>Rashodi za nabavu materijala za rad predškolskog odgoja</t>
  </si>
  <si>
    <t>Sufinanciranje igraonice</t>
  </si>
  <si>
    <t>o1,o5</t>
  </si>
  <si>
    <t>Sufinanciranje programa male škole ZVRK</t>
  </si>
  <si>
    <t xml:space="preserve">Aktivnost A1008-02: Redovan rad  </t>
  </si>
  <si>
    <t>Sufinanciranje dio cijene prijevoza učenika srednjoškolaca</t>
  </si>
  <si>
    <t>Aktivnost A1008-03: Redovan rad  OSNOVE ŠKOLE</t>
  </si>
  <si>
    <t>Ostali nespomenuti rashodi poslovanja(su.prehrane i dr.)</t>
  </si>
  <si>
    <t>Kapitalne donacije -dječja bicikla za učenike 3. ili 4. raz. Osnove škole</t>
  </si>
  <si>
    <t>Aktivnost A1008-04: Redovan rad STUDENTI</t>
  </si>
  <si>
    <t>Stipendiranje studenata-jednokratno godišnje</t>
  </si>
  <si>
    <t>Program 1009 OTPLATA PRIMLJENIH KREDITA</t>
  </si>
  <si>
    <t>Aktivnost A1009-01: Otplata zajma za otplatu primljenih kredita -glavnice+kamate</t>
  </si>
  <si>
    <t xml:space="preserve">Kamate za primljene kredite i  zajmove </t>
  </si>
  <si>
    <t>Kamate za primljene kredite po leasingu</t>
  </si>
  <si>
    <t>Izdaci za otplatu glavnice primljenih kredita i zajmova</t>
  </si>
  <si>
    <t>Otplata glavnice primljenih kredita (NABAVA TRAKTORA)</t>
  </si>
  <si>
    <t>Otplata glavnice po financijskom leasingu od kreditnih institucija</t>
  </si>
  <si>
    <t>UKUPNI RASHODI   3+4</t>
  </si>
  <si>
    <t>UKUPNI IZDACI        5</t>
  </si>
  <si>
    <t xml:space="preserve">                                                                                                                                                                    Članka 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Ovo Godišnje izvješće o izvršenju proračuna Općine Sikirevci za 2021. godinu stupa na snagu  osmog dana od dana objave u "Službenom vjesnku Brodsko-posavske županije" </t>
  </si>
  <si>
    <t>OPĆINSKO VIJEĆE</t>
  </si>
  <si>
    <t xml:space="preserve">OPĆINE SIKIREVCI </t>
  </si>
  <si>
    <t>Predsjednik Općinskog vijeća</t>
  </si>
  <si>
    <t>Tomislav Zovko</t>
  </si>
  <si>
    <t>KLASA: 400-04/22-01/1</t>
  </si>
  <si>
    <t>URBROJ: 2178-26-02-22-01</t>
  </si>
  <si>
    <t>SIKIREVCI; 28.ožujak   2022.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</si>
</sst>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"/>
    <numFmt numFmtId="168" formatCode="#,###.00"/>
    <numFmt numFmtId="169" formatCode="#,##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b/>
      <sz val="8"/>
      <name val="Tahoma"/>
      <family val="2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.5"/>
      <name val="Arial"/>
      <family val="2"/>
    </font>
    <font>
      <b/>
      <sz val="11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justify"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5" fontId="7" fillId="0" borderId="2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 wrapText="1"/>
    </xf>
    <xf numFmtId="167" fontId="7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wrapText="1"/>
    </xf>
    <xf numFmtId="168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9" fontId="9" fillId="2" borderId="5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164" fontId="10" fillId="0" borderId="0" xfId="0" applyFont="1" applyAlignment="1">
      <alignment/>
    </xf>
    <xf numFmtId="164" fontId="10" fillId="0" borderId="4" xfId="0" applyFont="1" applyBorder="1" applyAlignment="1">
      <alignment/>
    </xf>
    <xf numFmtId="165" fontId="11" fillId="0" borderId="3" xfId="0" applyNumberFormat="1" applyFont="1" applyBorder="1" applyAlignment="1">
      <alignment/>
    </xf>
    <xf numFmtId="164" fontId="10" fillId="0" borderId="4" xfId="0" applyFont="1" applyBorder="1" applyAlignment="1">
      <alignment wrapText="1"/>
    </xf>
    <xf numFmtId="165" fontId="7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wrapText="1"/>
    </xf>
    <xf numFmtId="164" fontId="7" fillId="0" borderId="0" xfId="0" applyFont="1" applyAlignment="1">
      <alignment horizontal="center" wrapText="1"/>
    </xf>
    <xf numFmtId="165" fontId="5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1" fillId="3" borderId="6" xfId="0" applyFont="1" applyFill="1" applyBorder="1" applyAlignment="1">
      <alignment horizontal="right" wrapText="1"/>
    </xf>
    <xf numFmtId="164" fontId="1" fillId="3" borderId="7" xfId="0" applyFont="1" applyFill="1" applyBorder="1" applyAlignment="1">
      <alignment horizontal="right" wrapText="1"/>
    </xf>
    <xf numFmtId="164" fontId="1" fillId="3" borderId="7" xfId="0" applyFont="1" applyFill="1" applyBorder="1" applyAlignment="1">
      <alignment horizontal="center" wrapText="1"/>
    </xf>
    <xf numFmtId="165" fontId="1" fillId="3" borderId="7" xfId="0" applyNumberFormat="1" applyFont="1" applyFill="1" applyBorder="1" applyAlignment="1">
      <alignment horizontal="center" wrapText="1"/>
    </xf>
    <xf numFmtId="165" fontId="7" fillId="4" borderId="3" xfId="0" applyNumberFormat="1" applyFont="1" applyFill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6" fontId="1" fillId="3" borderId="8" xfId="0" applyNumberFormat="1" applyFont="1" applyFill="1" applyBorder="1" applyAlignment="1">
      <alignment horizontal="center" wrapText="1"/>
    </xf>
    <xf numFmtId="166" fontId="1" fillId="3" borderId="9" xfId="0" applyNumberFormat="1" applyFont="1" applyFill="1" applyBorder="1" applyAlignment="1">
      <alignment horizontal="center" wrapText="1"/>
    </xf>
    <xf numFmtId="169" fontId="1" fillId="3" borderId="9" xfId="0" applyNumberFormat="1" applyFont="1" applyFill="1" applyBorder="1" applyAlignment="1">
      <alignment horizontal="center" wrapText="1"/>
    </xf>
    <xf numFmtId="164" fontId="7" fillId="4" borderId="3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 wrapText="1"/>
    </xf>
    <xf numFmtId="164" fontId="1" fillId="5" borderId="10" xfId="0" applyFont="1" applyFill="1" applyBorder="1" applyAlignment="1">
      <alignment/>
    </xf>
    <xf numFmtId="164" fontId="1" fillId="5" borderId="3" xfId="0" applyFont="1" applyFill="1" applyBorder="1" applyAlignment="1">
      <alignment wrapText="1"/>
    </xf>
    <xf numFmtId="165" fontId="1" fillId="5" borderId="3" xfId="0" applyNumberFormat="1" applyFont="1" applyFill="1" applyBorder="1" applyAlignment="1">
      <alignment/>
    </xf>
    <xf numFmtId="164" fontId="1" fillId="0" borderId="3" xfId="0" applyFont="1" applyBorder="1" applyAlignment="1">
      <alignment/>
    </xf>
    <xf numFmtId="164" fontId="1" fillId="5" borderId="3" xfId="0" applyFont="1" applyFill="1" applyBorder="1" applyAlignment="1">
      <alignment/>
    </xf>
    <xf numFmtId="164" fontId="0" fillId="5" borderId="3" xfId="0" applyFont="1" applyFill="1" applyBorder="1" applyAlignment="1">
      <alignment/>
    </xf>
    <xf numFmtId="164" fontId="0" fillId="6" borderId="3" xfId="0" applyFont="1" applyFill="1" applyBorder="1" applyAlignment="1">
      <alignment/>
    </xf>
    <xf numFmtId="164" fontId="0" fillId="6" borderId="3" xfId="0" applyFont="1" applyFill="1" applyBorder="1" applyAlignment="1">
      <alignment wrapText="1"/>
    </xf>
    <xf numFmtId="165" fontId="0" fillId="6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2" fillId="5" borderId="3" xfId="0" applyFont="1" applyFill="1" applyBorder="1" applyAlignment="1">
      <alignment wrapText="1"/>
    </xf>
    <xf numFmtId="164" fontId="1" fillId="2" borderId="3" xfId="0" applyFont="1" applyFill="1" applyBorder="1" applyAlignment="1">
      <alignment/>
    </xf>
    <xf numFmtId="164" fontId="1" fillId="5" borderId="3" xfId="0" applyFont="1" applyFill="1" applyBorder="1" applyAlignment="1">
      <alignment horizontal="left" wrapText="1"/>
    </xf>
    <xf numFmtId="164" fontId="0" fillId="5" borderId="3" xfId="0" applyFill="1" applyBorder="1" applyAlignment="1">
      <alignment/>
    </xf>
    <xf numFmtId="164" fontId="0" fillId="6" borderId="3" xfId="0" applyFill="1" applyBorder="1" applyAlignment="1">
      <alignment/>
    </xf>
    <xf numFmtId="164" fontId="1" fillId="7" borderId="11" xfId="0" applyFont="1" applyFill="1" applyBorder="1" applyAlignment="1">
      <alignment/>
    </xf>
    <xf numFmtId="164" fontId="1" fillId="7" borderId="12" xfId="0" applyFont="1" applyFill="1" applyBorder="1" applyAlignment="1">
      <alignment/>
    </xf>
    <xf numFmtId="164" fontId="0" fillId="7" borderId="13" xfId="0" applyFill="1" applyBorder="1" applyAlignment="1">
      <alignment/>
    </xf>
    <xf numFmtId="164" fontId="13" fillId="7" borderId="14" xfId="0" applyFont="1" applyFill="1" applyBorder="1" applyAlignment="1">
      <alignment wrapText="1"/>
    </xf>
    <xf numFmtId="165" fontId="1" fillId="7" borderId="15" xfId="0" applyNumberFormat="1" applyFont="1" applyFill="1" applyBorder="1" applyAlignment="1">
      <alignment/>
    </xf>
    <xf numFmtId="164" fontId="13" fillId="0" borderId="0" xfId="0" applyFont="1" applyAlignment="1">
      <alignment/>
    </xf>
    <xf numFmtId="165" fontId="1" fillId="4" borderId="7" xfId="0" applyNumberFormat="1" applyFont="1" applyFill="1" applyBorder="1" applyAlignment="1">
      <alignment horizontal="center" wrapText="1"/>
    </xf>
    <xf numFmtId="169" fontId="1" fillId="4" borderId="9" xfId="0" applyNumberFormat="1" applyFont="1" applyFill="1" applyBorder="1" applyAlignment="1">
      <alignment horizontal="center" wrapText="1"/>
    </xf>
    <xf numFmtId="164" fontId="0" fillId="5" borderId="10" xfId="0" applyFill="1" applyBorder="1" applyAlignment="1">
      <alignment/>
    </xf>
    <xf numFmtId="164" fontId="0" fillId="6" borderId="3" xfId="0" applyFont="1" applyFill="1" applyBorder="1" applyAlignment="1">
      <alignment horizontal="center"/>
    </xf>
    <xf numFmtId="164" fontId="1" fillId="6" borderId="3" xfId="0" applyFont="1" applyFill="1" applyBorder="1" applyAlignment="1">
      <alignment/>
    </xf>
    <xf numFmtId="164" fontId="0" fillId="5" borderId="3" xfId="0" applyFill="1" applyBorder="1" applyAlignment="1">
      <alignment horizontal="center"/>
    </xf>
    <xf numFmtId="164" fontId="14" fillId="6" borderId="3" xfId="0" applyFont="1" applyFill="1" applyBorder="1" applyAlignment="1">
      <alignment horizontal="center"/>
    </xf>
    <xf numFmtId="164" fontId="1" fillId="5" borderId="3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5" borderId="3" xfId="0" applyFont="1" applyFill="1" applyBorder="1" applyAlignment="1">
      <alignment wrapText="1"/>
    </xf>
    <xf numFmtId="164" fontId="15" fillId="6" borderId="3" xfId="0" applyFont="1" applyFill="1" applyBorder="1" applyAlignment="1">
      <alignment horizontal="center" wrapText="1"/>
    </xf>
    <xf numFmtId="164" fontId="15" fillId="6" borderId="3" xfId="0" applyFont="1" applyFill="1" applyBorder="1" applyAlignment="1">
      <alignment horizontal="center"/>
    </xf>
    <xf numFmtId="164" fontId="15" fillId="5" borderId="3" xfId="0" applyFont="1" applyFill="1" applyBorder="1" applyAlignment="1">
      <alignment/>
    </xf>
    <xf numFmtId="164" fontId="1" fillId="7" borderId="13" xfId="0" applyFont="1" applyFill="1" applyBorder="1" applyAlignment="1">
      <alignment/>
    </xf>
    <xf numFmtId="164" fontId="13" fillId="7" borderId="13" xfId="0" applyFont="1" applyFill="1" applyBorder="1" applyAlignment="1">
      <alignment wrapText="1"/>
    </xf>
    <xf numFmtId="164" fontId="13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3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" fillId="5" borderId="16" xfId="0" applyFont="1" applyFill="1" applyBorder="1" applyAlignment="1">
      <alignment/>
    </xf>
    <xf numFmtId="164" fontId="0" fillId="5" borderId="16" xfId="0" applyFill="1" applyBorder="1" applyAlignment="1">
      <alignment/>
    </xf>
    <xf numFmtId="164" fontId="1" fillId="5" borderId="17" xfId="0" applyFont="1" applyFill="1" applyBorder="1" applyAlignment="1">
      <alignment/>
    </xf>
    <xf numFmtId="165" fontId="1" fillId="5" borderId="18" xfId="0" applyNumberFormat="1" applyFont="1" applyFill="1" applyBorder="1" applyAlignment="1">
      <alignment/>
    </xf>
    <xf numFmtId="164" fontId="1" fillId="5" borderId="19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/>
    </xf>
    <xf numFmtId="164" fontId="0" fillId="8" borderId="3" xfId="0" applyFill="1" applyBorder="1" applyAlignment="1">
      <alignment/>
    </xf>
    <xf numFmtId="164" fontId="0" fillId="8" borderId="19" xfId="0" applyFont="1" applyFill="1" applyBorder="1" applyAlignment="1">
      <alignment wrapText="1"/>
    </xf>
    <xf numFmtId="165" fontId="1" fillId="9" borderId="4" xfId="0" applyNumberFormat="1" applyFont="1" applyFill="1" applyBorder="1" applyAlignment="1">
      <alignment/>
    </xf>
    <xf numFmtId="165" fontId="1" fillId="8" borderId="4" xfId="0" applyNumberFormat="1" applyFont="1" applyFill="1" applyBorder="1" applyAlignment="1">
      <alignment/>
    </xf>
    <xf numFmtId="164" fontId="1" fillId="7" borderId="20" xfId="0" applyFont="1" applyFill="1" applyBorder="1" applyAlignment="1">
      <alignment/>
    </xf>
    <xf numFmtId="165" fontId="1" fillId="7" borderId="13" xfId="0" applyNumberFormat="1" applyFont="1" applyFill="1" applyBorder="1" applyAlignment="1">
      <alignment/>
    </xf>
    <xf numFmtId="164" fontId="1" fillId="2" borderId="21" xfId="0" applyFont="1" applyFill="1" applyBorder="1" applyAlignment="1">
      <alignment/>
    </xf>
    <xf numFmtId="164" fontId="0" fillId="8" borderId="21" xfId="0" applyFill="1" applyBorder="1" applyAlignment="1">
      <alignment/>
    </xf>
    <xf numFmtId="164" fontId="16" fillId="8" borderId="22" xfId="0" applyFont="1" applyFill="1" applyBorder="1" applyAlignment="1">
      <alignment wrapText="1"/>
    </xf>
    <xf numFmtId="165" fontId="0" fillId="8" borderId="23" xfId="0" applyNumberFormat="1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wrapText="1"/>
    </xf>
    <xf numFmtId="165" fontId="1" fillId="2" borderId="0" xfId="0" applyNumberFormat="1" applyFont="1" applyFill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3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" fillId="3" borderId="24" xfId="0" applyFont="1" applyFill="1" applyBorder="1" applyAlignment="1">
      <alignment horizontal="right" wrapText="1"/>
    </xf>
    <xf numFmtId="164" fontId="1" fillId="3" borderId="25" xfId="0" applyFont="1" applyFill="1" applyBorder="1" applyAlignment="1">
      <alignment horizontal="right" wrapText="1"/>
    </xf>
    <xf numFmtId="164" fontId="1" fillId="3" borderId="25" xfId="0" applyFont="1" applyFill="1" applyBorder="1" applyAlignment="1">
      <alignment horizontal="center" wrapText="1"/>
    </xf>
    <xf numFmtId="166" fontId="18" fillId="10" borderId="7" xfId="0" applyNumberFormat="1" applyFont="1" applyFill="1" applyBorder="1" applyAlignment="1">
      <alignment horizontal="left" wrapText="1"/>
    </xf>
    <xf numFmtId="169" fontId="1" fillId="10" borderId="0" xfId="0" applyNumberFormat="1" applyFont="1" applyFill="1" applyBorder="1" applyAlignment="1">
      <alignment horizontal="center" wrapText="1"/>
    </xf>
    <xf numFmtId="164" fontId="1" fillId="6" borderId="3" xfId="0" applyFont="1" applyFill="1" applyBorder="1" applyAlignment="1">
      <alignment horizontal="center"/>
    </xf>
    <xf numFmtId="164" fontId="17" fillId="2" borderId="3" xfId="0" applyFont="1" applyFill="1" applyBorder="1" applyAlignment="1">
      <alignment/>
    </xf>
    <xf numFmtId="164" fontId="1" fillId="2" borderId="3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/>
    </xf>
    <xf numFmtId="164" fontId="0" fillId="6" borderId="10" xfId="0" applyFont="1" applyFill="1" applyBorder="1" applyAlignment="1">
      <alignment/>
    </xf>
    <xf numFmtId="164" fontId="1" fillId="6" borderId="10" xfId="0" applyFont="1" applyFill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Border="1" applyAlignment="1">
      <alignment horizontal="right" vertical="center" wrapText="1"/>
    </xf>
    <xf numFmtId="165" fontId="1" fillId="7" borderId="15" xfId="0" applyNumberFormat="1" applyFont="1" applyFill="1" applyBorder="1" applyAlignment="1">
      <alignment vertical="center" wrapText="1"/>
    </xf>
    <xf numFmtId="164" fontId="17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4" fontId="17" fillId="0" borderId="0" xfId="0" applyFont="1" applyBorder="1" applyAlignment="1">
      <alignment horizontal="left"/>
    </xf>
    <xf numFmtId="164" fontId="18" fillId="0" borderId="3" xfId="0" applyFont="1" applyBorder="1" applyAlignment="1">
      <alignment wrapText="1"/>
    </xf>
    <xf numFmtId="165" fontId="0" fillId="0" borderId="3" xfId="0" applyNumberFormat="1" applyFont="1" applyBorder="1" applyAlignment="1">
      <alignment/>
    </xf>
    <xf numFmtId="164" fontId="18" fillId="0" borderId="3" xfId="0" applyFont="1" applyBorder="1" applyAlignment="1">
      <alignment/>
    </xf>
    <xf numFmtId="164" fontId="19" fillId="6" borderId="3" xfId="0" applyFont="1" applyFill="1" applyBorder="1" applyAlignment="1">
      <alignment/>
    </xf>
    <xf numFmtId="164" fontId="19" fillId="6" borderId="3" xfId="0" applyFont="1" applyFill="1" applyBorder="1" applyAlignment="1">
      <alignment horizontal="center"/>
    </xf>
    <xf numFmtId="164" fontId="20" fillId="6" borderId="3" xfId="0" applyFont="1" applyFill="1" applyBorder="1" applyAlignment="1">
      <alignment/>
    </xf>
    <xf numFmtId="164" fontId="20" fillId="6" borderId="3" xfId="0" applyFont="1" applyFill="1" applyBorder="1" applyAlignment="1">
      <alignment wrapText="1"/>
    </xf>
    <xf numFmtId="165" fontId="19" fillId="6" borderId="3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0" fillId="2" borderId="3" xfId="0" applyFont="1" applyFill="1" applyBorder="1" applyAlignment="1">
      <alignment wrapText="1"/>
    </xf>
    <xf numFmtId="165" fontId="0" fillId="2" borderId="3" xfId="0" applyNumberFormat="1" applyFont="1" applyFill="1" applyBorder="1" applyAlignment="1">
      <alignment/>
    </xf>
    <xf numFmtId="164" fontId="17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 horizontal="right" wrapText="1"/>
    </xf>
    <xf numFmtId="165" fontId="0" fillId="2" borderId="0" xfId="0" applyNumberFormat="1" applyFont="1" applyFill="1" applyBorder="1" applyAlignment="1">
      <alignment/>
    </xf>
    <xf numFmtId="164" fontId="17" fillId="0" borderId="0" xfId="0" applyFont="1" applyAlignment="1">
      <alignment wrapText="1"/>
    </xf>
    <xf numFmtId="164" fontId="17" fillId="0" borderId="26" xfId="0" applyFont="1" applyBorder="1" applyAlignment="1">
      <alignment horizontal="left"/>
    </xf>
    <xf numFmtId="164" fontId="17" fillId="11" borderId="18" xfId="0" applyFont="1" applyFill="1" applyBorder="1" applyAlignment="1">
      <alignment/>
    </xf>
    <xf numFmtId="166" fontId="1" fillId="11" borderId="18" xfId="0" applyNumberFormat="1" applyFont="1" applyFill="1" applyBorder="1" applyAlignment="1">
      <alignment horizontal="center" wrapText="1"/>
    </xf>
    <xf numFmtId="165" fontId="1" fillId="11" borderId="18" xfId="0" applyNumberFormat="1" applyFont="1" applyFill="1" applyBorder="1" applyAlignment="1">
      <alignment horizontal="center" wrapText="1"/>
    </xf>
    <xf numFmtId="165" fontId="1" fillId="6" borderId="3" xfId="0" applyNumberFormat="1" applyFont="1" applyFill="1" applyBorder="1" applyAlignment="1">
      <alignment/>
    </xf>
    <xf numFmtId="164" fontId="18" fillId="0" borderId="26" xfId="0" applyFont="1" applyBorder="1" applyAlignment="1">
      <alignment horizontal="left"/>
    </xf>
    <xf numFmtId="164" fontId="18" fillId="2" borderId="26" xfId="0" applyFont="1" applyFill="1" applyBorder="1" applyAlignment="1">
      <alignment horizontal="left"/>
    </xf>
    <xf numFmtId="164" fontId="0" fillId="2" borderId="19" xfId="0" applyFont="1" applyFill="1" applyBorder="1" applyAlignment="1">
      <alignment wrapText="1"/>
    </xf>
    <xf numFmtId="165" fontId="0" fillId="2" borderId="4" xfId="0" applyNumberFormat="1" applyFont="1" applyFill="1" applyBorder="1" applyAlignment="1">
      <alignment/>
    </xf>
    <xf numFmtId="164" fontId="18" fillId="0" borderId="0" xfId="0" applyFont="1" applyAlignment="1">
      <alignment wrapText="1"/>
    </xf>
    <xf numFmtId="165" fontId="1" fillId="2" borderId="4" xfId="0" applyNumberFormat="1" applyFont="1" applyFill="1" applyBorder="1" applyAlignment="1">
      <alignment/>
    </xf>
    <xf numFmtId="164" fontId="17" fillId="11" borderId="27" xfId="0" applyFont="1" applyFill="1" applyBorder="1" applyAlignment="1">
      <alignment horizontal="left"/>
    </xf>
    <xf numFmtId="164" fontId="1" fillId="11" borderId="3" xfId="0" applyFont="1" applyFill="1" applyBorder="1" applyAlignment="1">
      <alignment/>
    </xf>
    <xf numFmtId="165" fontId="0" fillId="11" borderId="4" xfId="0" applyNumberFormat="1" applyFont="1" applyFill="1" applyBorder="1" applyAlignment="1">
      <alignment/>
    </xf>
    <xf numFmtId="164" fontId="17" fillId="0" borderId="3" xfId="0" applyFont="1" applyBorder="1" applyAlignment="1">
      <alignment horizontal="left"/>
    </xf>
    <xf numFmtId="164" fontId="17" fillId="0" borderId="19" xfId="0" applyFont="1" applyBorder="1" applyAlignment="1">
      <alignment horizontal="left" wrapText="1"/>
    </xf>
    <xf numFmtId="165" fontId="17" fillId="7" borderId="15" xfId="0" applyNumberFormat="1" applyFont="1" applyFill="1" applyBorder="1" applyAlignment="1">
      <alignment wrapText="1"/>
    </xf>
    <xf numFmtId="164" fontId="17" fillId="11" borderId="4" xfId="0" applyFont="1" applyFill="1" applyBorder="1" applyAlignment="1">
      <alignment horizontal="left"/>
    </xf>
    <xf numFmtId="165" fontId="1" fillId="11" borderId="23" xfId="0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4" fontId="17" fillId="0" borderId="19" xfId="0" applyFont="1" applyBorder="1" applyAlignment="1">
      <alignment horizontal="left"/>
    </xf>
    <xf numFmtId="164" fontId="17" fillId="11" borderId="3" xfId="0" applyFont="1" applyFill="1" applyBorder="1" applyAlignment="1">
      <alignment/>
    </xf>
    <xf numFmtId="164" fontId="17" fillId="11" borderId="19" xfId="0" applyFont="1" applyFill="1" applyBorder="1" applyAlignment="1">
      <alignment wrapText="1"/>
    </xf>
    <xf numFmtId="165" fontId="1" fillId="11" borderId="4" xfId="0" applyNumberFormat="1" applyFont="1" applyFill="1" applyBorder="1" applyAlignment="1">
      <alignment/>
    </xf>
    <xf numFmtId="164" fontId="17" fillId="0" borderId="3" xfId="0" applyFont="1" applyBorder="1" applyAlignment="1">
      <alignment/>
    </xf>
    <xf numFmtId="164" fontId="17" fillId="0" borderId="19" xfId="0" applyFont="1" applyBorder="1" applyAlignment="1">
      <alignment wrapText="1"/>
    </xf>
    <xf numFmtId="164" fontId="21" fillId="2" borderId="3" xfId="0" applyFont="1" applyFill="1" applyBorder="1" applyAlignment="1">
      <alignment/>
    </xf>
    <xf numFmtId="164" fontId="21" fillId="0" borderId="3" xfId="0" applyFont="1" applyBorder="1" applyAlignment="1">
      <alignment/>
    </xf>
    <xf numFmtId="165" fontId="1" fillId="6" borderId="4" xfId="0" applyNumberFormat="1" applyFont="1" applyFill="1" applyBorder="1" applyAlignment="1">
      <alignment/>
    </xf>
    <xf numFmtId="164" fontId="22" fillId="0" borderId="3" xfId="0" applyFont="1" applyBorder="1" applyAlignment="1">
      <alignment/>
    </xf>
    <xf numFmtId="164" fontId="22" fillId="2" borderId="3" xfId="0" applyFont="1" applyFill="1" applyBorder="1" applyAlignment="1">
      <alignment/>
    </xf>
    <xf numFmtId="164" fontId="22" fillId="2" borderId="3" xfId="0" applyFont="1" applyFill="1" applyBorder="1" applyAlignment="1">
      <alignment horizontal="center"/>
    </xf>
    <xf numFmtId="164" fontId="22" fillId="2" borderId="3" xfId="0" applyFont="1" applyFill="1" applyBorder="1" applyAlignment="1">
      <alignment wrapText="1"/>
    </xf>
    <xf numFmtId="165" fontId="1" fillId="0" borderId="0" xfId="0" applyNumberFormat="1" applyFont="1" applyAlignment="1">
      <alignment/>
    </xf>
    <xf numFmtId="164" fontId="17" fillId="11" borderId="0" xfId="0" applyFont="1" applyFill="1" applyBorder="1" applyAlignment="1">
      <alignment/>
    </xf>
    <xf numFmtId="164" fontId="17" fillId="11" borderId="0" xfId="0" applyFont="1" applyFill="1" applyBorder="1" applyAlignment="1">
      <alignment wrapText="1"/>
    </xf>
    <xf numFmtId="165" fontId="1" fillId="11" borderId="0" xfId="0" applyNumberFormat="1" applyFont="1" applyFill="1" applyBorder="1" applyAlignment="1">
      <alignment/>
    </xf>
    <xf numFmtId="164" fontId="17" fillId="2" borderId="0" xfId="0" applyFont="1" applyFill="1" applyBorder="1" applyAlignment="1">
      <alignment wrapText="1"/>
    </xf>
    <xf numFmtId="164" fontId="17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left" wrapText="1"/>
    </xf>
    <xf numFmtId="165" fontId="1" fillId="2" borderId="0" xfId="0" applyNumberFormat="1" applyFont="1" applyFill="1" applyAlignment="1">
      <alignment wrapText="1"/>
    </xf>
    <xf numFmtId="164" fontId="17" fillId="0" borderId="0" xfId="0" applyFont="1" applyFill="1" applyBorder="1" applyAlignment="1">
      <alignment horizontal="right"/>
    </xf>
    <xf numFmtId="164" fontId="23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4" fontId="1" fillId="5" borderId="28" xfId="0" applyFont="1" applyFill="1" applyBorder="1" applyAlignment="1">
      <alignment wrapText="1"/>
    </xf>
    <xf numFmtId="164" fontId="0" fillId="2" borderId="0" xfId="0" applyFont="1" applyFill="1" applyBorder="1" applyAlignment="1">
      <alignment wrapText="1"/>
    </xf>
    <xf numFmtId="166" fontId="17" fillId="11" borderId="18" xfId="0" applyNumberFormat="1" applyFont="1" applyFill="1" applyBorder="1" applyAlignment="1">
      <alignment horizontal="left" wrapText="1"/>
    </xf>
    <xf numFmtId="166" fontId="18" fillId="6" borderId="18" xfId="0" applyNumberFormat="1" applyFont="1" applyFill="1" applyBorder="1" applyAlignment="1">
      <alignment horizontal="left" wrapText="1"/>
    </xf>
    <xf numFmtId="166" fontId="18" fillId="5" borderId="18" xfId="0" applyNumberFormat="1" applyFont="1" applyFill="1" applyBorder="1" applyAlignment="1">
      <alignment horizontal="left" wrapText="1"/>
    </xf>
    <xf numFmtId="165" fontId="1" fillId="2" borderId="0" xfId="0" applyNumberFormat="1" applyFont="1" applyFill="1" applyBorder="1" applyAlignment="1">
      <alignment wrapText="1"/>
    </xf>
    <xf numFmtId="164" fontId="17" fillId="0" borderId="0" xfId="0" applyFont="1" applyBorder="1" applyAlignment="1">
      <alignment horizontal="right" wrapText="1"/>
    </xf>
    <xf numFmtId="165" fontId="17" fillId="7" borderId="15" xfId="0" applyNumberFormat="1" applyFont="1" applyFill="1" applyBorder="1" applyAlignment="1">
      <alignment/>
    </xf>
    <xf numFmtId="166" fontId="18" fillId="10" borderId="18" xfId="0" applyNumberFormat="1" applyFont="1" applyFill="1" applyBorder="1" applyAlignment="1">
      <alignment horizontal="left" wrapText="1"/>
    </xf>
    <xf numFmtId="164" fontId="20" fillId="5" borderId="3" xfId="0" applyFont="1" applyFill="1" applyBorder="1" applyAlignment="1">
      <alignment/>
    </xf>
    <xf numFmtId="164" fontId="19" fillId="5" borderId="3" xfId="0" applyFont="1" applyFill="1" applyBorder="1" applyAlignment="1">
      <alignment/>
    </xf>
    <xf numFmtId="164" fontId="20" fillId="5" borderId="3" xfId="0" applyFont="1" applyFill="1" applyBorder="1" applyAlignment="1">
      <alignment wrapText="1"/>
    </xf>
    <xf numFmtId="164" fontId="0" fillId="6" borderId="10" xfId="0" applyFill="1" applyBorder="1" applyAlignment="1">
      <alignment/>
    </xf>
    <xf numFmtId="164" fontId="1" fillId="6" borderId="10" xfId="0" applyFont="1" applyFill="1" applyBorder="1" applyAlignment="1">
      <alignment/>
    </xf>
    <xf numFmtId="166" fontId="18" fillId="2" borderId="4" xfId="0" applyNumberFormat="1" applyFont="1" applyFill="1" applyBorder="1" applyAlignment="1">
      <alignment horizontal="left" wrapText="1"/>
    </xf>
    <xf numFmtId="166" fontId="18" fillId="2" borderId="1" xfId="0" applyNumberFormat="1" applyFont="1" applyFill="1" applyBorder="1" applyAlignment="1">
      <alignment horizontal="left" wrapText="1"/>
    </xf>
    <xf numFmtId="164" fontId="19" fillId="5" borderId="3" xfId="0" applyFont="1" applyFill="1" applyBorder="1" applyAlignment="1">
      <alignment horizontal="center"/>
    </xf>
    <xf numFmtId="164" fontId="19" fillId="5" borderId="3" xfId="0" applyFont="1" applyFill="1" applyBorder="1" applyAlignment="1">
      <alignment wrapText="1"/>
    </xf>
    <xf numFmtId="164" fontId="0" fillId="2" borderId="0" xfId="0" applyFill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 wrapText="1"/>
    </xf>
    <xf numFmtId="164" fontId="22" fillId="0" borderId="0" xfId="0" applyFont="1" applyAlignment="1">
      <alignment/>
    </xf>
    <xf numFmtId="164" fontId="22" fillId="0" borderId="0" xfId="0" applyFont="1" applyAlignment="1">
      <alignment wrapText="1"/>
    </xf>
    <xf numFmtId="165" fontId="22" fillId="2" borderId="0" xfId="0" applyNumberFormat="1" applyFont="1" applyFill="1" applyBorder="1" applyAlignment="1">
      <alignment/>
    </xf>
    <xf numFmtId="164" fontId="22" fillId="0" borderId="0" xfId="0" applyFont="1" applyBorder="1" applyAlignment="1">
      <alignment horizontal="left"/>
    </xf>
    <xf numFmtId="164" fontId="22" fillId="0" borderId="26" xfId="0" applyFont="1" applyBorder="1" applyAlignment="1">
      <alignment horizontal="left"/>
    </xf>
    <xf numFmtId="164" fontId="0" fillId="6" borderId="19" xfId="0" applyFont="1" applyFill="1" applyBorder="1" applyAlignment="1">
      <alignment wrapText="1"/>
    </xf>
    <xf numFmtId="164" fontId="1" fillId="5" borderId="10" xfId="0" applyFont="1" applyFill="1" applyBorder="1" applyAlignment="1">
      <alignment horizontal="center"/>
    </xf>
    <xf numFmtId="164" fontId="17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17" fillId="0" borderId="23" xfId="0" applyFont="1" applyBorder="1" applyAlignment="1">
      <alignment wrapText="1"/>
    </xf>
    <xf numFmtId="164" fontId="1" fillId="0" borderId="23" xfId="0" applyFont="1" applyBorder="1" applyAlignment="1">
      <alignment/>
    </xf>
    <xf numFmtId="164" fontId="1" fillId="0" borderId="23" xfId="0" applyFont="1" applyBorder="1" applyAlignment="1">
      <alignment wrapText="1"/>
    </xf>
    <xf numFmtId="165" fontId="1" fillId="0" borderId="2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4" fontId="17" fillId="0" borderId="30" xfId="0" applyFont="1" applyBorder="1" applyAlignment="1">
      <alignment/>
    </xf>
    <xf numFmtId="165" fontId="1" fillId="0" borderId="31" xfId="0" applyNumberFormat="1" applyFont="1" applyBorder="1" applyAlignment="1">
      <alignment/>
    </xf>
    <xf numFmtId="164" fontId="17" fillId="0" borderId="10" xfId="0" applyFont="1" applyBorder="1" applyAlignment="1">
      <alignment horizontal="left"/>
    </xf>
    <xf numFmtId="164" fontId="1" fillId="5" borderId="0" xfId="0" applyFont="1" applyFill="1" applyBorder="1" applyAlignment="1">
      <alignment/>
    </xf>
    <xf numFmtId="164" fontId="0" fillId="6" borderId="28" xfId="0" applyFont="1" applyFill="1" applyBorder="1" applyAlignment="1">
      <alignment wrapText="1"/>
    </xf>
    <xf numFmtId="164" fontId="12" fillId="5" borderId="19" xfId="0" applyFont="1" applyFill="1" applyBorder="1" applyAlignment="1">
      <alignment wrapText="1"/>
    </xf>
    <xf numFmtId="164" fontId="1" fillId="6" borderId="0" xfId="0" applyFont="1" applyFill="1" applyBorder="1" applyAlignment="1">
      <alignment/>
    </xf>
    <xf numFmtId="164" fontId="1" fillId="2" borderId="19" xfId="0" applyFont="1" applyFill="1" applyBorder="1" applyAlignment="1">
      <alignment wrapText="1"/>
    </xf>
    <xf numFmtId="164" fontId="17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/>
    </xf>
    <xf numFmtId="164" fontId="1" fillId="7" borderId="32" xfId="0" applyFont="1" applyFill="1" applyBorder="1" applyAlignment="1">
      <alignment vertical="center"/>
    </xf>
    <xf numFmtId="164" fontId="0" fillId="7" borderId="32" xfId="0" applyFill="1" applyBorder="1" applyAlignment="1">
      <alignment vertical="center"/>
    </xf>
    <xf numFmtId="164" fontId="13" fillId="7" borderId="32" xfId="0" applyFont="1" applyFill="1" applyBorder="1" applyAlignment="1">
      <alignment vertical="center"/>
    </xf>
    <xf numFmtId="165" fontId="1" fillId="7" borderId="15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43"/>
  <sheetViews>
    <sheetView showRowColHeaders="0" tabSelected="1" zoomScale="95" zoomScaleNormal="95" workbookViewId="0" topLeftCell="A622">
      <selection activeCell="A637" sqref="A637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5.8515625" style="0" customWidth="1"/>
    <col min="4" max="4" width="5.421875" style="0" customWidth="1"/>
    <col min="5" max="5" width="8.140625" style="0" customWidth="1"/>
    <col min="6" max="6" width="71.28125" style="2" customWidth="1"/>
    <col min="7" max="7" width="14.7109375" style="3" customWidth="1"/>
    <col min="8" max="8" width="14.57421875" style="3" customWidth="1"/>
    <col min="9" max="9" width="15.140625" style="3" customWidth="1"/>
    <col min="10" max="10" width="15.00390625" style="0" customWidth="1"/>
    <col min="11" max="11" width="14.57421875" style="0" customWidth="1"/>
  </cols>
  <sheetData>
    <row r="1" spans="1:11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9" ht="17.25">
      <c r="A3" s="6"/>
      <c r="B3" s="6"/>
      <c r="C3" s="6"/>
      <c r="D3" s="6"/>
      <c r="E3" s="6"/>
      <c r="F3" s="6"/>
      <c r="G3" s="7"/>
      <c r="H3" s="7"/>
      <c r="I3" s="7"/>
    </row>
    <row r="4" spans="1:9" s="11" customFormat="1" ht="13.5">
      <c r="A4" s="8" t="s">
        <v>1</v>
      </c>
      <c r="B4" s="8"/>
      <c r="C4" s="8"/>
      <c r="D4" s="8"/>
      <c r="E4" s="8"/>
      <c r="F4" s="9"/>
      <c r="G4" s="10"/>
      <c r="H4" s="10"/>
      <c r="I4" s="10"/>
    </row>
    <row r="5" spans="1:11" s="11" customFormat="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1" customFormat="1" ht="12.75">
      <c r="A6" s="13"/>
      <c r="B6" s="14"/>
      <c r="C6" s="13"/>
      <c r="D6" s="13"/>
      <c r="E6" s="13"/>
      <c r="F6" s="15"/>
      <c r="G6" s="16"/>
      <c r="H6" s="16"/>
      <c r="I6" s="16"/>
      <c r="J6" s="13"/>
      <c r="K6" s="13"/>
    </row>
    <row r="7" spans="1:11" s="11" customFormat="1" ht="27.75">
      <c r="A7" s="17"/>
      <c r="B7" s="17"/>
      <c r="C7" s="17"/>
      <c r="D7" s="17"/>
      <c r="E7" s="17"/>
      <c r="F7" s="18"/>
      <c r="G7" s="19" t="s">
        <v>2</v>
      </c>
      <c r="H7" s="19" t="s">
        <v>3</v>
      </c>
      <c r="I7" s="19" t="s">
        <v>4</v>
      </c>
      <c r="J7" s="20" t="s">
        <v>5</v>
      </c>
      <c r="K7" s="20" t="s">
        <v>6</v>
      </c>
    </row>
    <row r="8" spans="1:11" s="11" customFormat="1" ht="12.75">
      <c r="A8" s="17"/>
      <c r="B8" s="17"/>
      <c r="C8" s="17"/>
      <c r="D8" s="17"/>
      <c r="E8" s="17"/>
      <c r="F8" s="18"/>
      <c r="G8" s="21" t="s">
        <v>7</v>
      </c>
      <c r="H8" s="22" t="s">
        <v>8</v>
      </c>
      <c r="I8" s="21" t="s">
        <v>9</v>
      </c>
      <c r="J8" s="21" t="s">
        <v>7</v>
      </c>
      <c r="K8" s="23" t="s">
        <v>10</v>
      </c>
    </row>
    <row r="9" spans="1:11" s="11" customFormat="1" ht="15">
      <c r="A9" s="24" t="s">
        <v>11</v>
      </c>
      <c r="B9" s="17"/>
      <c r="F9" s="25"/>
      <c r="G9" s="26">
        <v>1</v>
      </c>
      <c r="H9" s="26">
        <v>2</v>
      </c>
      <c r="I9" s="26">
        <v>3</v>
      </c>
      <c r="J9" s="26">
        <v>4</v>
      </c>
      <c r="K9" s="26">
        <v>5</v>
      </c>
    </row>
    <row r="10" spans="1:11" s="11" customFormat="1" ht="15">
      <c r="A10" s="24" t="s">
        <v>12</v>
      </c>
      <c r="B10" s="17"/>
      <c r="C10" s="27"/>
      <c r="D10" s="27"/>
      <c r="E10" s="27"/>
      <c r="F10" s="28"/>
      <c r="G10" s="29">
        <v>14312200</v>
      </c>
      <c r="H10" s="29">
        <v>5562989.05</v>
      </c>
      <c r="I10" s="29">
        <v>8763820</v>
      </c>
      <c r="J10" s="30">
        <v>7013893.96</v>
      </c>
      <c r="K10" s="31">
        <f>J10/I10*100</f>
        <v>80.03238268243756</v>
      </c>
    </row>
    <row r="11" spans="1:11" s="11" customFormat="1" ht="15">
      <c r="A11" s="24" t="s">
        <v>13</v>
      </c>
      <c r="B11" s="17"/>
      <c r="C11" s="27"/>
      <c r="D11" s="27"/>
      <c r="E11" s="27"/>
      <c r="F11" s="28"/>
      <c r="G11" s="32">
        <v>220000</v>
      </c>
      <c r="H11" s="32">
        <v>32293.58</v>
      </c>
      <c r="I11" s="32">
        <v>62500</v>
      </c>
      <c r="J11" s="30">
        <v>33204.77</v>
      </c>
      <c r="K11" s="31">
        <f>J11/I11*100</f>
        <v>53.12763199999999</v>
      </c>
    </row>
    <row r="12" spans="1:11" s="11" customFormat="1" ht="15">
      <c r="A12" s="24"/>
      <c r="B12" s="33"/>
      <c r="C12" s="34" t="s">
        <v>14</v>
      </c>
      <c r="D12" s="34"/>
      <c r="E12" s="34"/>
      <c r="F12" s="28"/>
      <c r="G12" s="35">
        <f>SUM(G10:G11)</f>
        <v>14532200</v>
      </c>
      <c r="H12" s="35">
        <f>SUM(H10:H11)</f>
        <v>5595282.63</v>
      </c>
      <c r="I12" s="35">
        <f>SUM(I10:I11)</f>
        <v>8826320</v>
      </c>
      <c r="J12" s="35">
        <f>SUM(J10:J11)</f>
        <v>7047098.7299999995</v>
      </c>
      <c r="K12" s="31">
        <f>J12/I12*100</f>
        <v>79.84186761866779</v>
      </c>
    </row>
    <row r="13" spans="1:11" s="11" customFormat="1" ht="15">
      <c r="A13" s="24" t="s">
        <v>15</v>
      </c>
      <c r="B13" s="17"/>
      <c r="C13" s="27"/>
      <c r="D13" s="27"/>
      <c r="E13" s="27"/>
      <c r="F13" s="28"/>
      <c r="G13" s="32">
        <v>5808700</v>
      </c>
      <c r="H13" s="32">
        <v>4371297.78</v>
      </c>
      <c r="I13" s="32">
        <v>5552119</v>
      </c>
      <c r="J13" s="30">
        <v>5539184.66</v>
      </c>
      <c r="K13" s="31">
        <f>J13/I13*100</f>
        <v>99.76703777422638</v>
      </c>
    </row>
    <row r="14" spans="1:11" s="11" customFormat="1" ht="15">
      <c r="A14" s="24" t="s">
        <v>16</v>
      </c>
      <c r="B14" s="17"/>
      <c r="C14" s="27"/>
      <c r="D14" s="27"/>
      <c r="E14" s="27"/>
      <c r="F14" s="28"/>
      <c r="G14" s="32">
        <v>8631000</v>
      </c>
      <c r="H14" s="32">
        <v>1877861.96</v>
      </c>
      <c r="I14" s="32">
        <v>3165491</v>
      </c>
      <c r="J14" s="30">
        <v>2502022.94</v>
      </c>
      <c r="K14" s="31">
        <f>J14/I14*100</f>
        <v>79.04059559796569</v>
      </c>
    </row>
    <row r="15" spans="1:11" s="11" customFormat="1" ht="15">
      <c r="A15" s="24"/>
      <c r="B15" s="17"/>
      <c r="C15" s="34" t="s">
        <v>17</v>
      </c>
      <c r="D15" s="34"/>
      <c r="E15" s="34"/>
      <c r="F15" s="36"/>
      <c r="G15" s="35">
        <f>SUM(G13:G14)</f>
        <v>14439700</v>
      </c>
      <c r="H15" s="35">
        <f>SUM(H13:H14)</f>
        <v>6249159.74</v>
      </c>
      <c r="I15" s="35">
        <f>SUM(I13:I14)</f>
        <v>8717610</v>
      </c>
      <c r="J15" s="35">
        <f>SUM(J13:J14)</f>
        <v>8041207.6</v>
      </c>
      <c r="K15" s="31">
        <f>J15/I15*100</f>
        <v>92.24096512690978</v>
      </c>
    </row>
    <row r="16" spans="1:11" s="11" customFormat="1" ht="15">
      <c r="A16" s="24" t="s">
        <v>18</v>
      </c>
      <c r="B16" s="17"/>
      <c r="C16" s="27"/>
      <c r="D16" s="27"/>
      <c r="E16" s="27"/>
      <c r="F16" s="28"/>
      <c r="G16" s="37">
        <f>SUM(G12-G15)</f>
        <v>92500</v>
      </c>
      <c r="H16" s="37">
        <f>SUM(H12-H15)</f>
        <v>-653877.1100000003</v>
      </c>
      <c r="I16" s="37">
        <f>SUM(I12-I15)</f>
        <v>108710</v>
      </c>
      <c r="J16" s="37">
        <f>SUM(J12-J15)</f>
        <v>-994108.8700000001</v>
      </c>
      <c r="K16" s="31">
        <f>J16/I16*100</f>
        <v>-914.4594517523688</v>
      </c>
    </row>
    <row r="17" spans="1:11" s="11" customFormat="1" ht="15">
      <c r="A17" s="24"/>
      <c r="B17" s="17"/>
      <c r="F17" s="25"/>
      <c r="G17" s="38"/>
      <c r="H17" s="38"/>
      <c r="I17" s="38"/>
      <c r="J17" s="39"/>
      <c r="K17" s="39"/>
    </row>
    <row r="18" spans="1:11" s="11" customFormat="1" ht="15">
      <c r="A18" s="24" t="s">
        <v>19</v>
      </c>
      <c r="B18" s="17"/>
      <c r="F18" s="25"/>
      <c r="G18" s="40"/>
      <c r="H18" s="40"/>
      <c r="I18" s="40"/>
      <c r="J18" s="39"/>
      <c r="K18" s="39"/>
    </row>
    <row r="19" spans="1:11" s="11" customFormat="1" ht="15">
      <c r="A19" s="24" t="s">
        <v>20</v>
      </c>
      <c r="B19" s="17"/>
      <c r="C19" s="27"/>
      <c r="D19" s="27"/>
      <c r="E19" s="27"/>
      <c r="F19" s="28"/>
      <c r="G19" s="41"/>
      <c r="H19" s="41"/>
      <c r="I19" s="41"/>
      <c r="J19" s="37"/>
      <c r="K19" s="37"/>
    </row>
    <row r="20" spans="1:11" s="11" customFormat="1" ht="15">
      <c r="A20" s="24" t="s">
        <v>21</v>
      </c>
      <c r="B20" s="17"/>
      <c r="C20" s="27"/>
      <c r="D20" s="27"/>
      <c r="E20" s="27"/>
      <c r="F20" s="28"/>
      <c r="G20" s="41">
        <v>92500</v>
      </c>
      <c r="H20" s="41">
        <v>81145</v>
      </c>
      <c r="I20" s="41">
        <v>108710</v>
      </c>
      <c r="J20" s="41">
        <v>108806.49</v>
      </c>
      <c r="K20" s="31">
        <f>J20/I20*100</f>
        <v>100.08875908380095</v>
      </c>
    </row>
    <row r="21" spans="1:11" s="11" customFormat="1" ht="15">
      <c r="A21" s="24" t="s">
        <v>22</v>
      </c>
      <c r="B21" s="17"/>
      <c r="C21" s="27"/>
      <c r="D21" s="27"/>
      <c r="E21" s="27"/>
      <c r="F21" s="28"/>
      <c r="G21" s="37">
        <f>SUM(G19-G20)</f>
        <v>-92500</v>
      </c>
      <c r="H21" s="37">
        <f>SUM(H19-H20)</f>
        <v>-81145</v>
      </c>
      <c r="I21" s="37">
        <f>SUM(I19-I20)</f>
        <v>-108710</v>
      </c>
      <c r="J21" s="37">
        <f>SUM(J19-J20)</f>
        <v>-108806.49</v>
      </c>
      <c r="K21" s="31">
        <f>J21/I21*100</f>
        <v>100.08875908380095</v>
      </c>
    </row>
    <row r="22" spans="1:11" s="11" customFormat="1" ht="15">
      <c r="A22" s="24"/>
      <c r="B22" s="17"/>
      <c r="F22" s="25"/>
      <c r="G22" s="42"/>
      <c r="H22" s="42"/>
      <c r="I22" s="42"/>
      <c r="J22" s="39"/>
      <c r="K22" s="39"/>
    </row>
    <row r="23" spans="1:11" s="11" customFormat="1" ht="15">
      <c r="A23" s="24"/>
      <c r="B23" s="17"/>
      <c r="C23" s="43" t="s">
        <v>23</v>
      </c>
      <c r="D23" s="43"/>
      <c r="E23" s="43"/>
      <c r="F23" s="44"/>
      <c r="G23" s="41">
        <v>0</v>
      </c>
      <c r="H23" s="41">
        <v>1516711.73</v>
      </c>
      <c r="I23" s="41">
        <v>0</v>
      </c>
      <c r="J23" s="37">
        <v>1516712</v>
      </c>
      <c r="K23" s="31">
        <v>0</v>
      </c>
    </row>
    <row r="24" spans="1:11" s="11" customFormat="1" ht="15">
      <c r="A24" s="24" t="s">
        <v>24</v>
      </c>
      <c r="B24" s="17"/>
      <c r="C24" s="27"/>
      <c r="D24" s="27"/>
      <c r="E24" s="27"/>
      <c r="F24" s="28"/>
      <c r="G24" s="37">
        <f>SUM(G16+G21+G23)</f>
        <v>0</v>
      </c>
      <c r="H24" s="37">
        <f>SUM(H16+H21+H23)</f>
        <v>781689.6199999996</v>
      </c>
      <c r="I24" s="37">
        <f>SUM(I16+I21+I23)</f>
        <v>0</v>
      </c>
      <c r="J24" s="37">
        <f>SUM(J16+J21+J23)</f>
        <v>413796.6399999999</v>
      </c>
      <c r="K24" s="31">
        <v>0</v>
      </c>
    </row>
    <row r="25" spans="1:11" s="11" customFormat="1" ht="12.75">
      <c r="A25" s="17"/>
      <c r="B25" s="17"/>
      <c r="F25" s="45"/>
      <c r="G25" s="46"/>
      <c r="H25" s="46"/>
      <c r="I25" s="46"/>
      <c r="K25" s="47"/>
    </row>
    <row r="26" spans="1:9" s="11" customFormat="1" ht="15">
      <c r="A26" s="17"/>
      <c r="B26" s="24" t="s">
        <v>25</v>
      </c>
      <c r="F26" s="25"/>
      <c r="G26" s="46"/>
      <c r="H26" s="46"/>
      <c r="I26" s="46"/>
    </row>
    <row r="27" spans="1:9" s="11" customFormat="1" ht="15">
      <c r="A27" s="17"/>
      <c r="B27" s="24"/>
      <c r="C27" s="24" t="s">
        <v>26</v>
      </c>
      <c r="D27" s="24"/>
      <c r="F27" s="25"/>
      <c r="G27" s="46"/>
      <c r="H27" s="46"/>
      <c r="I27" s="46"/>
    </row>
    <row r="28" spans="1:11" s="54" customFormat="1" ht="27.75">
      <c r="A28" s="48" t="s">
        <v>27</v>
      </c>
      <c r="B28" s="49" t="s">
        <v>28</v>
      </c>
      <c r="C28" s="49" t="s">
        <v>29</v>
      </c>
      <c r="D28" s="49" t="s">
        <v>30</v>
      </c>
      <c r="E28" s="49" t="s">
        <v>31</v>
      </c>
      <c r="F28" s="50" t="s">
        <v>32</v>
      </c>
      <c r="G28" s="51" t="s">
        <v>33</v>
      </c>
      <c r="H28" s="52" t="s">
        <v>3</v>
      </c>
      <c r="I28" s="52" t="s">
        <v>4</v>
      </c>
      <c r="J28" s="53" t="s">
        <v>5</v>
      </c>
      <c r="K28" s="53" t="s">
        <v>34</v>
      </c>
    </row>
    <row r="29" spans="1:11" s="59" customFormat="1" ht="13.5" customHeight="1">
      <c r="A29" s="55">
        <v>1</v>
      </c>
      <c r="B29" s="55"/>
      <c r="C29" s="55"/>
      <c r="D29" s="55"/>
      <c r="E29" s="55"/>
      <c r="F29" s="56">
        <v>2</v>
      </c>
      <c r="G29" s="57">
        <v>3</v>
      </c>
      <c r="H29" s="58">
        <v>4</v>
      </c>
      <c r="I29" s="58">
        <v>5</v>
      </c>
      <c r="J29" s="57">
        <v>6</v>
      </c>
      <c r="K29" s="57">
        <v>7</v>
      </c>
    </row>
    <row r="30" spans="1:11" s="1" customFormat="1" ht="12.75" customHeight="1">
      <c r="A30" s="60">
        <v>6</v>
      </c>
      <c r="B30" s="60"/>
      <c r="C30" s="60"/>
      <c r="D30" s="60"/>
      <c r="E30" s="60"/>
      <c r="F30" s="61" t="s">
        <v>35</v>
      </c>
      <c r="G30" s="62">
        <f>G31+G41+G57+G71</f>
        <v>14312200</v>
      </c>
      <c r="H30" s="62">
        <f>H31+H41+H57+H71+H84</f>
        <v>5562989.050000001</v>
      </c>
      <c r="I30" s="62">
        <f>I31+I41+I57+I71+I84</f>
        <v>8763820</v>
      </c>
      <c r="J30" s="62">
        <f>J31+J41+J57+J71+J84</f>
        <v>7013893.96</v>
      </c>
      <c r="K30" s="31">
        <f>J30/I30*100</f>
        <v>80.03238268243756</v>
      </c>
    </row>
    <row r="31" spans="1:11" ht="12.75">
      <c r="A31" s="63"/>
      <c r="B31" s="64">
        <v>61</v>
      </c>
      <c r="C31" s="64"/>
      <c r="D31" s="64"/>
      <c r="E31" s="64"/>
      <c r="F31" s="61" t="s">
        <v>36</v>
      </c>
      <c r="G31" s="62">
        <f>G32+G36+G38</f>
        <v>6249600</v>
      </c>
      <c r="H31" s="62">
        <f>H32+H36+H38</f>
        <v>1007951.9500000001</v>
      </c>
      <c r="I31" s="62">
        <f>I32+I36+I38</f>
        <v>1580000</v>
      </c>
      <c r="J31" s="62">
        <f>J32+J36+J38</f>
        <v>1307554.68</v>
      </c>
      <c r="K31" s="31">
        <f>J31/I31*100</f>
        <v>82.75662531645568</v>
      </c>
    </row>
    <row r="32" spans="1:11" ht="12.75">
      <c r="A32" s="63"/>
      <c r="B32" s="63"/>
      <c r="C32" s="65"/>
      <c r="D32" s="65"/>
      <c r="E32" s="64">
        <v>611</v>
      </c>
      <c r="F32" s="61" t="s">
        <v>37</v>
      </c>
      <c r="G32" s="62">
        <f>SUM(G33+G34-G35)</f>
        <v>6119600</v>
      </c>
      <c r="H32" s="62">
        <f>SUM(H33+H34-H35)</f>
        <v>977082.93</v>
      </c>
      <c r="I32" s="62">
        <f>SUM(I33+I34-I35)</f>
        <v>1500000</v>
      </c>
      <c r="J32" s="62">
        <f>SUM(J33+J34-J35)</f>
        <v>1251991.23</v>
      </c>
      <c r="K32" s="31">
        <f>J32/I32*100</f>
        <v>83.466082</v>
      </c>
    </row>
    <row r="33" spans="1:11" ht="12.75">
      <c r="A33" s="63"/>
      <c r="B33" s="63"/>
      <c r="C33" s="66"/>
      <c r="D33" s="66">
        <v>11</v>
      </c>
      <c r="E33" s="66">
        <v>6111</v>
      </c>
      <c r="F33" s="67" t="s">
        <v>37</v>
      </c>
      <c r="G33" s="68">
        <v>2369600</v>
      </c>
      <c r="H33" s="68">
        <v>977082.93</v>
      </c>
      <c r="I33" s="68">
        <v>1500000</v>
      </c>
      <c r="J33" s="68">
        <v>1251991.23</v>
      </c>
      <c r="K33" s="31">
        <f>J33/I33*100</f>
        <v>83.466082</v>
      </c>
    </row>
    <row r="34" spans="1:11" ht="12.75">
      <c r="A34" s="63"/>
      <c r="B34" s="63"/>
      <c r="C34" s="66"/>
      <c r="D34" s="66">
        <v>11</v>
      </c>
      <c r="E34" s="66">
        <v>6111</v>
      </c>
      <c r="F34" s="67" t="s">
        <v>38</v>
      </c>
      <c r="G34" s="68">
        <v>4000000</v>
      </c>
      <c r="H34" s="68">
        <v>0</v>
      </c>
      <c r="I34" s="68">
        <v>0</v>
      </c>
      <c r="J34" s="68">
        <v>0</v>
      </c>
      <c r="K34" s="31">
        <v>0</v>
      </c>
    </row>
    <row r="35" spans="1:11" ht="12.75">
      <c r="A35" s="63"/>
      <c r="B35" s="63"/>
      <c r="C35" s="66"/>
      <c r="D35" s="66"/>
      <c r="E35" s="66">
        <v>6117</v>
      </c>
      <c r="F35" s="67" t="s">
        <v>39</v>
      </c>
      <c r="G35" s="68">
        <v>250000</v>
      </c>
      <c r="H35" s="68">
        <v>0</v>
      </c>
      <c r="I35" s="68">
        <v>0</v>
      </c>
      <c r="J35" s="68">
        <v>0</v>
      </c>
      <c r="K35" s="31">
        <v>0</v>
      </c>
    </row>
    <row r="36" spans="1:11" ht="12.75">
      <c r="A36" s="63"/>
      <c r="B36" s="63"/>
      <c r="C36" s="65"/>
      <c r="D36" s="65"/>
      <c r="E36" s="64">
        <v>613</v>
      </c>
      <c r="F36" s="61" t="s">
        <v>40</v>
      </c>
      <c r="G36" s="62">
        <f>SUM(G37)</f>
        <v>50000</v>
      </c>
      <c r="H36" s="62">
        <f>SUM(H37)</f>
        <v>20684.96</v>
      </c>
      <c r="I36" s="62">
        <f>SUM(I37)</f>
        <v>40000</v>
      </c>
      <c r="J36" s="62">
        <f>SUM(J37)</f>
        <v>41291.65</v>
      </c>
      <c r="K36" s="31">
        <f>J36/I36*100</f>
        <v>103.22912500000001</v>
      </c>
    </row>
    <row r="37" spans="1:11" ht="12.75">
      <c r="A37" s="63"/>
      <c r="B37" s="63"/>
      <c r="C37" s="66"/>
      <c r="D37" s="66">
        <v>11</v>
      </c>
      <c r="E37" s="66">
        <v>6134</v>
      </c>
      <c r="F37" s="67" t="s">
        <v>41</v>
      </c>
      <c r="G37" s="68">
        <v>50000</v>
      </c>
      <c r="H37" s="68">
        <v>20684.96</v>
      </c>
      <c r="I37" s="68">
        <v>40000</v>
      </c>
      <c r="J37" s="68">
        <v>41291.65</v>
      </c>
      <c r="K37" s="31">
        <f>J37/I37*100</f>
        <v>103.22912500000001</v>
      </c>
    </row>
    <row r="38" spans="1:11" ht="12.75">
      <c r="A38" s="63"/>
      <c r="B38" s="63"/>
      <c r="C38" s="65"/>
      <c r="D38" s="65"/>
      <c r="E38" s="64">
        <v>614</v>
      </c>
      <c r="F38" s="61" t="s">
        <v>42</v>
      </c>
      <c r="G38" s="62">
        <f>SUM(G39:G40)</f>
        <v>80000</v>
      </c>
      <c r="H38" s="62">
        <f>SUM(H39:H40)</f>
        <v>10184.06</v>
      </c>
      <c r="I38" s="62">
        <f>SUM(I39:I40)</f>
        <v>40000</v>
      </c>
      <c r="J38" s="62">
        <f>SUM(J39:J40)</f>
        <v>14271.8</v>
      </c>
      <c r="K38" s="31">
        <f>J38/I38*100</f>
        <v>35.6795</v>
      </c>
    </row>
    <row r="39" spans="1:11" ht="12.75">
      <c r="A39" s="63"/>
      <c r="B39" s="63"/>
      <c r="C39" s="66"/>
      <c r="D39" s="66">
        <v>11</v>
      </c>
      <c r="E39" s="66">
        <v>6142</v>
      </c>
      <c r="F39" s="67" t="s">
        <v>43</v>
      </c>
      <c r="G39" s="68">
        <v>50000</v>
      </c>
      <c r="H39" s="68">
        <v>10184.06</v>
      </c>
      <c r="I39" s="68">
        <v>30000</v>
      </c>
      <c r="J39" s="68">
        <v>14271.8</v>
      </c>
      <c r="K39" s="31">
        <f>J39/I39*100</f>
        <v>47.57266666666666</v>
      </c>
    </row>
    <row r="40" spans="1:11" ht="12.75">
      <c r="A40" s="63"/>
      <c r="B40" s="63"/>
      <c r="C40" s="66"/>
      <c r="D40" s="66">
        <v>11</v>
      </c>
      <c r="E40" s="66">
        <v>6143</v>
      </c>
      <c r="F40" s="67" t="s">
        <v>44</v>
      </c>
      <c r="G40" s="68">
        <v>30000</v>
      </c>
      <c r="H40" s="68">
        <v>0</v>
      </c>
      <c r="I40" s="68">
        <v>10000</v>
      </c>
      <c r="J40" s="68">
        <v>0</v>
      </c>
      <c r="K40" s="31">
        <f>J40/I40*100</f>
        <v>0</v>
      </c>
    </row>
    <row r="41" spans="1:11" ht="12.75">
      <c r="A41" s="69"/>
      <c r="B41" s="64">
        <v>63</v>
      </c>
      <c r="C41" s="64"/>
      <c r="D41" s="64"/>
      <c r="E41" s="64"/>
      <c r="F41" s="70" t="s">
        <v>45</v>
      </c>
      <c r="G41" s="62">
        <f>G42+G50+G53</f>
        <v>7188000</v>
      </c>
      <c r="H41" s="62">
        <f>H42+H50+H53</f>
        <v>4054298.0700000003</v>
      </c>
      <c r="I41" s="62">
        <f>I42+I50+I53</f>
        <v>6281500</v>
      </c>
      <c r="J41" s="62">
        <f>J42+J50+J53</f>
        <v>4999962.53</v>
      </c>
      <c r="K41" s="31">
        <f>J41/I41*100</f>
        <v>79.59822542386374</v>
      </c>
    </row>
    <row r="42" spans="1:11" ht="12.75">
      <c r="A42" s="69"/>
      <c r="B42" s="71"/>
      <c r="C42" s="65"/>
      <c r="D42" s="65"/>
      <c r="E42" s="64">
        <v>633</v>
      </c>
      <c r="F42" s="61" t="s">
        <v>46</v>
      </c>
      <c r="G42" s="62">
        <f>SUM(G43:G49)</f>
        <v>4010000</v>
      </c>
      <c r="H42" s="62">
        <f>SUM(H43:H49)</f>
        <v>2454231.71</v>
      </c>
      <c r="I42" s="62">
        <f>SUM(I43:I49)</f>
        <v>4038000</v>
      </c>
      <c r="J42" s="62">
        <f>SUM(J43:J49)</f>
        <v>3703825.81</v>
      </c>
      <c r="K42" s="31">
        <f>J42/I42*100</f>
        <v>91.72426473501733</v>
      </c>
    </row>
    <row r="43" spans="1:11" ht="12.75">
      <c r="A43" s="69"/>
      <c r="B43" s="71"/>
      <c r="C43" s="66"/>
      <c r="D43" s="66">
        <v>51</v>
      </c>
      <c r="E43" s="66">
        <v>6331</v>
      </c>
      <c r="F43" s="67" t="s">
        <v>47</v>
      </c>
      <c r="G43" s="68">
        <v>300000</v>
      </c>
      <c r="H43" s="68">
        <v>2290794.16</v>
      </c>
      <c r="I43" s="68">
        <v>3300000</v>
      </c>
      <c r="J43" s="68">
        <v>3436191.25</v>
      </c>
      <c r="K43" s="31">
        <f>J43/I43*100</f>
        <v>104.12700757575757</v>
      </c>
    </row>
    <row r="44" spans="1:11" ht="23.25" customHeight="1">
      <c r="A44" s="69"/>
      <c r="B44" s="71"/>
      <c r="C44" s="66"/>
      <c r="D44" s="66">
        <v>51</v>
      </c>
      <c r="E44" s="66">
        <v>6331</v>
      </c>
      <c r="F44" s="67" t="s">
        <v>48</v>
      </c>
      <c r="G44" s="68">
        <v>30000</v>
      </c>
      <c r="H44" s="68">
        <v>13437.55</v>
      </c>
      <c r="I44" s="68">
        <v>22000</v>
      </c>
      <c r="J44" s="68">
        <v>21837.55</v>
      </c>
      <c r="K44" s="31">
        <f>J44/I44*100</f>
        <v>99.2615909090909</v>
      </c>
    </row>
    <row r="45" spans="1:11" ht="23.25" customHeight="1">
      <c r="A45" s="69"/>
      <c r="B45" s="71"/>
      <c r="C45" s="66"/>
      <c r="D45" s="66">
        <v>51</v>
      </c>
      <c r="E45" s="66">
        <v>6331</v>
      </c>
      <c r="F45" s="67" t="s">
        <v>49</v>
      </c>
      <c r="G45" s="68">
        <v>0</v>
      </c>
      <c r="H45" s="68">
        <v>0</v>
      </c>
      <c r="I45" s="68">
        <v>0</v>
      </c>
      <c r="J45" s="68">
        <v>4023.07</v>
      </c>
      <c r="K45" s="31">
        <v>0</v>
      </c>
    </row>
    <row r="46" spans="1:11" ht="12.75">
      <c r="A46" s="69"/>
      <c r="B46" s="71"/>
      <c r="C46" s="66"/>
      <c r="D46" s="66">
        <v>52</v>
      </c>
      <c r="E46" s="66">
        <v>6332</v>
      </c>
      <c r="F46" s="67" t="s">
        <v>50</v>
      </c>
      <c r="G46" s="68">
        <v>1000000</v>
      </c>
      <c r="H46" s="68">
        <v>0</v>
      </c>
      <c r="I46" s="68">
        <v>410000</v>
      </c>
      <c r="J46" s="68">
        <v>0</v>
      </c>
      <c r="K46" s="31">
        <f>J46/I46*100</f>
        <v>0</v>
      </c>
    </row>
    <row r="47" spans="1:11" ht="12.75">
      <c r="A47" s="69"/>
      <c r="B47" s="71"/>
      <c r="C47" s="66"/>
      <c r="D47" s="66">
        <v>52</v>
      </c>
      <c r="E47" s="66">
        <v>6331</v>
      </c>
      <c r="F47" s="67" t="s">
        <v>51</v>
      </c>
      <c r="G47" s="68">
        <v>500000</v>
      </c>
      <c r="H47" s="68">
        <v>0</v>
      </c>
      <c r="I47" s="68">
        <v>0</v>
      </c>
      <c r="J47" s="68">
        <v>0</v>
      </c>
      <c r="K47" s="31">
        <v>0</v>
      </c>
    </row>
    <row r="48" spans="1:11" ht="12.75">
      <c r="A48" s="69"/>
      <c r="B48" s="71"/>
      <c r="C48" s="66"/>
      <c r="D48" s="66">
        <v>52</v>
      </c>
      <c r="E48" s="66">
        <v>6332</v>
      </c>
      <c r="F48" s="67" t="s">
        <v>52</v>
      </c>
      <c r="G48" s="68">
        <v>1500000</v>
      </c>
      <c r="H48" s="68">
        <v>150000</v>
      </c>
      <c r="I48" s="68">
        <v>306000</v>
      </c>
      <c r="J48" s="68">
        <v>241773.94</v>
      </c>
      <c r="K48" s="31">
        <f>J48/I48*100</f>
        <v>79.01109150326798</v>
      </c>
    </row>
    <row r="49" spans="1:11" ht="12.75">
      <c r="A49" s="69"/>
      <c r="B49" s="71"/>
      <c r="C49" s="66"/>
      <c r="D49" s="66"/>
      <c r="E49" s="66">
        <v>6332</v>
      </c>
      <c r="F49" s="67" t="s">
        <v>53</v>
      </c>
      <c r="G49" s="68">
        <v>680000</v>
      </c>
      <c r="H49" s="68">
        <v>0</v>
      </c>
      <c r="I49" s="68">
        <v>0</v>
      </c>
      <c r="J49" s="68">
        <v>0</v>
      </c>
      <c r="K49" s="31">
        <v>0</v>
      </c>
    </row>
    <row r="50" spans="1:11" ht="12.75">
      <c r="A50" s="63"/>
      <c r="B50" s="63"/>
      <c r="C50" s="65"/>
      <c r="D50" s="65"/>
      <c r="E50" s="64">
        <v>634</v>
      </c>
      <c r="F50" s="70" t="s">
        <v>54</v>
      </c>
      <c r="G50" s="62">
        <f>SUM(G51:G52)</f>
        <v>98000</v>
      </c>
      <c r="H50" s="62">
        <f>SUM(H51:H52)</f>
        <v>119955.27</v>
      </c>
      <c r="I50" s="62">
        <f>SUM(I51:I52)</f>
        <v>120000</v>
      </c>
      <c r="J50" s="62">
        <f>SUM(J51:J52)</f>
        <v>119955.27</v>
      </c>
      <c r="K50" s="31">
        <f>J50/I50*100</f>
        <v>99.962725</v>
      </c>
    </row>
    <row r="51" spans="1:11" ht="12.75">
      <c r="A51" s="63"/>
      <c r="B51" s="63"/>
      <c r="C51" s="66"/>
      <c r="D51" s="66">
        <v>51</v>
      </c>
      <c r="E51" s="66">
        <v>6341</v>
      </c>
      <c r="F51" s="67" t="s">
        <v>55</v>
      </c>
      <c r="G51" s="68">
        <v>90000</v>
      </c>
      <c r="H51" s="68">
        <v>119955.27</v>
      </c>
      <c r="I51" s="68">
        <v>120000</v>
      </c>
      <c r="J51" s="68">
        <v>119955.27</v>
      </c>
      <c r="K51" s="31">
        <f>J51/I51*100</f>
        <v>99.962725</v>
      </c>
    </row>
    <row r="52" spans="1:11" ht="12.75">
      <c r="A52" s="63"/>
      <c r="B52" s="63"/>
      <c r="C52" s="66"/>
      <c r="D52" s="66">
        <v>51</v>
      </c>
      <c r="E52" s="66">
        <v>6341</v>
      </c>
      <c r="F52" s="67" t="s">
        <v>56</v>
      </c>
      <c r="G52" s="68">
        <v>8000</v>
      </c>
      <c r="H52" s="68">
        <v>0</v>
      </c>
      <c r="I52" s="68">
        <v>0</v>
      </c>
      <c r="J52" s="68">
        <v>0</v>
      </c>
      <c r="K52" s="31">
        <v>0</v>
      </c>
    </row>
    <row r="53" spans="1:11" ht="12.75">
      <c r="A53" s="63"/>
      <c r="B53" s="63"/>
      <c r="C53" s="65"/>
      <c r="D53" s="65"/>
      <c r="E53" s="64">
        <v>638</v>
      </c>
      <c r="F53" s="61" t="s">
        <v>57</v>
      </c>
      <c r="G53" s="62">
        <f>SUM(G54:G56)</f>
        <v>3080000</v>
      </c>
      <c r="H53" s="62">
        <f>SUM(H54:H56)</f>
        <v>1480111.09</v>
      </c>
      <c r="I53" s="62">
        <f>SUM(I54:I56)</f>
        <v>2123500</v>
      </c>
      <c r="J53" s="62">
        <f>SUM(J54:J56)</f>
        <v>1176181.45</v>
      </c>
      <c r="K53" s="31">
        <f>J53/I53*100</f>
        <v>55.38881327996232</v>
      </c>
    </row>
    <row r="54" spans="1:11" ht="12.75">
      <c r="A54" s="63"/>
      <c r="B54" s="63"/>
      <c r="C54" s="66"/>
      <c r="D54" s="66">
        <v>51</v>
      </c>
      <c r="E54" s="66">
        <v>6381</v>
      </c>
      <c r="F54" s="67" t="s">
        <v>58</v>
      </c>
      <c r="G54" s="68">
        <v>1200000</v>
      </c>
      <c r="H54" s="68">
        <v>1480111.09</v>
      </c>
      <c r="I54" s="68">
        <v>1700000</v>
      </c>
      <c r="J54" s="68">
        <v>1176181.45</v>
      </c>
      <c r="K54" s="31">
        <f>J54/I54*100</f>
        <v>69.18714411764707</v>
      </c>
    </row>
    <row r="55" spans="1:11" ht="12.75">
      <c r="A55" s="63"/>
      <c r="B55" s="63"/>
      <c r="C55" s="66"/>
      <c r="D55" s="66"/>
      <c r="E55" s="66">
        <v>6381</v>
      </c>
      <c r="F55" s="67" t="s">
        <v>57</v>
      </c>
      <c r="G55" s="68">
        <v>1500000</v>
      </c>
      <c r="H55" s="68">
        <v>0</v>
      </c>
      <c r="I55" s="68">
        <v>219600</v>
      </c>
      <c r="J55" s="68">
        <v>0</v>
      </c>
      <c r="K55" s="31">
        <f>J55/I55*100</f>
        <v>0</v>
      </c>
    </row>
    <row r="56" spans="1:11" ht="12.75">
      <c r="A56" s="63"/>
      <c r="B56" s="63"/>
      <c r="C56" s="66"/>
      <c r="D56" s="66">
        <v>51</v>
      </c>
      <c r="E56" s="66">
        <v>6381</v>
      </c>
      <c r="F56" s="67" t="s">
        <v>59</v>
      </c>
      <c r="G56" s="68">
        <v>380000</v>
      </c>
      <c r="H56" s="68">
        <v>0</v>
      </c>
      <c r="I56" s="68">
        <v>203900</v>
      </c>
      <c r="J56" s="68">
        <v>0</v>
      </c>
      <c r="K56" s="31">
        <f>J56/I56*100</f>
        <v>0</v>
      </c>
    </row>
    <row r="57" spans="1:11" ht="12.75">
      <c r="A57" s="69"/>
      <c r="B57" s="64">
        <v>64</v>
      </c>
      <c r="C57" s="64"/>
      <c r="D57" s="64"/>
      <c r="E57" s="64"/>
      <c r="F57" s="61" t="s">
        <v>60</v>
      </c>
      <c r="G57" s="62">
        <f>G58+G60</f>
        <v>414000</v>
      </c>
      <c r="H57" s="62">
        <f>H58+H60</f>
        <v>255970.62999999998</v>
      </c>
      <c r="I57" s="62">
        <f>I58+I60</f>
        <v>438100</v>
      </c>
      <c r="J57" s="62">
        <f>J58+J60</f>
        <v>385408.41</v>
      </c>
      <c r="K57" s="31">
        <f>J57/I57*100</f>
        <v>87.97270257931979</v>
      </c>
    </row>
    <row r="58" spans="1:11" ht="12.75">
      <c r="A58" s="63"/>
      <c r="B58" s="63"/>
      <c r="C58" s="65"/>
      <c r="D58" s="65"/>
      <c r="E58" s="64">
        <v>641</v>
      </c>
      <c r="F58" s="61" t="s">
        <v>61</v>
      </c>
      <c r="G58" s="62">
        <f>SUM(G59)</f>
        <v>2000</v>
      </c>
      <c r="H58" s="62">
        <f>SUM(H59)</f>
        <v>8.71</v>
      </c>
      <c r="I58" s="62">
        <f>SUM(I59)</f>
        <v>100</v>
      </c>
      <c r="J58" s="62">
        <f>SUM(J59)</f>
        <v>10.97</v>
      </c>
      <c r="K58" s="31">
        <f>J58/I58*100</f>
        <v>10.97</v>
      </c>
    </row>
    <row r="59" spans="1:11" ht="12.75">
      <c r="A59" s="63"/>
      <c r="B59" s="63"/>
      <c r="C59" s="66"/>
      <c r="D59" s="66">
        <v>11</v>
      </c>
      <c r="E59" s="66">
        <v>6412</v>
      </c>
      <c r="F59" s="67" t="s">
        <v>62</v>
      </c>
      <c r="G59" s="68">
        <v>2000</v>
      </c>
      <c r="H59" s="68">
        <v>8.71</v>
      </c>
      <c r="I59" s="68">
        <v>100</v>
      </c>
      <c r="J59" s="68">
        <v>10.97</v>
      </c>
      <c r="K59" s="31">
        <f>J59/I59*100</f>
        <v>10.97</v>
      </c>
    </row>
    <row r="60" spans="1:11" ht="12.75">
      <c r="A60" s="63"/>
      <c r="B60" s="63"/>
      <c r="C60" s="65"/>
      <c r="D60" s="65"/>
      <c r="E60" s="64">
        <v>642</v>
      </c>
      <c r="F60" s="61" t="s">
        <v>63</v>
      </c>
      <c r="G60" s="62">
        <f>SUM(G61:G70)</f>
        <v>412000</v>
      </c>
      <c r="H60" s="62">
        <f>SUM(H61:H70)</f>
        <v>255961.91999999998</v>
      </c>
      <c r="I60" s="62">
        <f>SUM(I61:I70)</f>
        <v>438000</v>
      </c>
      <c r="J60" s="62">
        <f>SUM(J61:J70)</f>
        <v>385397.44</v>
      </c>
      <c r="K60" s="31">
        <f>J60/I60*100</f>
        <v>87.99028310502283</v>
      </c>
    </row>
    <row r="61" spans="1:11" ht="12.75">
      <c r="A61" s="63"/>
      <c r="B61" s="63"/>
      <c r="C61" s="66"/>
      <c r="D61" s="66">
        <v>41</v>
      </c>
      <c r="E61" s="66">
        <v>6421</v>
      </c>
      <c r="F61" s="67" t="s">
        <v>64</v>
      </c>
      <c r="G61" s="68">
        <v>70000</v>
      </c>
      <c r="H61" s="68">
        <v>0</v>
      </c>
      <c r="I61" s="68">
        <v>0</v>
      </c>
      <c r="J61" s="68">
        <v>0</v>
      </c>
      <c r="K61" s="31">
        <v>0</v>
      </c>
    </row>
    <row r="62" spans="1:11" ht="12.75">
      <c r="A62" s="63"/>
      <c r="B62" s="63"/>
      <c r="C62" s="66"/>
      <c r="D62" s="66">
        <v>41</v>
      </c>
      <c r="E62" s="66">
        <v>6421</v>
      </c>
      <c r="F62" s="67" t="s">
        <v>65</v>
      </c>
      <c r="G62" s="68">
        <v>0</v>
      </c>
      <c r="H62" s="68">
        <v>0</v>
      </c>
      <c r="I62" s="68">
        <v>0</v>
      </c>
      <c r="J62" s="68">
        <v>1241.22</v>
      </c>
      <c r="K62" s="31">
        <v>0</v>
      </c>
    </row>
    <row r="63" spans="1:11" ht="12.75">
      <c r="A63" s="63"/>
      <c r="B63" s="63"/>
      <c r="C63" s="66"/>
      <c r="D63" s="66">
        <v>41</v>
      </c>
      <c r="E63" s="66">
        <v>6421</v>
      </c>
      <c r="F63" s="67" t="s">
        <v>66</v>
      </c>
      <c r="G63" s="68">
        <v>15000</v>
      </c>
      <c r="H63" s="68">
        <v>8555.71</v>
      </c>
      <c r="I63" s="68">
        <v>13000</v>
      </c>
      <c r="J63" s="68">
        <v>11736.13</v>
      </c>
      <c r="K63" s="31">
        <f>J63/I63*100</f>
        <v>90.27792307692307</v>
      </c>
    </row>
    <row r="64" spans="1:11" ht="12.75">
      <c r="A64" s="63"/>
      <c r="B64" s="63"/>
      <c r="C64" s="66"/>
      <c r="D64" s="66">
        <v>41</v>
      </c>
      <c r="E64" s="66">
        <v>6421</v>
      </c>
      <c r="F64" s="67" t="s">
        <v>67</v>
      </c>
      <c r="G64" s="68">
        <v>2000</v>
      </c>
      <c r="H64" s="68">
        <v>0</v>
      </c>
      <c r="I64" s="68">
        <v>0</v>
      </c>
      <c r="J64" s="68">
        <v>0</v>
      </c>
      <c r="K64" s="31">
        <v>0</v>
      </c>
    </row>
    <row r="65" spans="1:11" ht="12.75">
      <c r="A65" s="63"/>
      <c r="B65" s="63"/>
      <c r="C65" s="66"/>
      <c r="D65" s="66">
        <v>41</v>
      </c>
      <c r="E65" s="66">
        <v>6422</v>
      </c>
      <c r="F65" s="67" t="s">
        <v>68</v>
      </c>
      <c r="G65" s="68">
        <v>150000</v>
      </c>
      <c r="H65" s="68">
        <v>69384.13</v>
      </c>
      <c r="I65" s="68">
        <v>107000</v>
      </c>
      <c r="J65" s="68">
        <v>80849.42</v>
      </c>
      <c r="K65" s="31">
        <f>J65/I65*100</f>
        <v>75.56020560747663</v>
      </c>
    </row>
    <row r="66" spans="1:11" ht="12.75">
      <c r="A66" s="63"/>
      <c r="B66" s="63"/>
      <c r="C66" s="66"/>
      <c r="D66" s="66">
        <v>41</v>
      </c>
      <c r="E66" s="66">
        <v>6422</v>
      </c>
      <c r="F66" s="67" t="s">
        <v>69</v>
      </c>
      <c r="G66" s="68">
        <v>60000</v>
      </c>
      <c r="H66" s="68">
        <v>42618.84</v>
      </c>
      <c r="I66" s="68">
        <v>68000</v>
      </c>
      <c r="J66" s="68">
        <v>42618.84</v>
      </c>
      <c r="K66" s="31">
        <f>J66/I66*100</f>
        <v>62.674764705882346</v>
      </c>
    </row>
    <row r="67" spans="1:11" ht="12.75">
      <c r="A67" s="63"/>
      <c r="B67" s="63"/>
      <c r="C67" s="66"/>
      <c r="D67" s="66">
        <v>41</v>
      </c>
      <c r="E67" s="66">
        <v>6422</v>
      </c>
      <c r="F67" s="67" t="s">
        <v>70</v>
      </c>
      <c r="G67" s="68">
        <v>25000</v>
      </c>
      <c r="H67" s="68">
        <v>3300</v>
      </c>
      <c r="I67" s="68">
        <v>4000</v>
      </c>
      <c r="J67" s="68">
        <v>6028</v>
      </c>
      <c r="K67" s="31">
        <f>J67/I67*100</f>
        <v>150.7</v>
      </c>
    </row>
    <row r="68" spans="1:11" ht="12.75">
      <c r="A68" s="63"/>
      <c r="B68" s="63"/>
      <c r="C68" s="66"/>
      <c r="D68" s="66">
        <v>41</v>
      </c>
      <c r="E68" s="66">
        <v>6422</v>
      </c>
      <c r="F68" s="67" t="s">
        <v>71</v>
      </c>
      <c r="G68" s="68">
        <v>50000</v>
      </c>
      <c r="H68" s="68">
        <v>32601.46</v>
      </c>
      <c r="I68" s="68">
        <v>40000</v>
      </c>
      <c r="J68" s="68">
        <v>44363.16</v>
      </c>
      <c r="K68" s="31">
        <f>J68/I68*100</f>
        <v>110.90790000000001</v>
      </c>
    </row>
    <row r="69" spans="1:11" ht="12.75">
      <c r="A69" s="63"/>
      <c r="B69" s="63"/>
      <c r="C69" s="66"/>
      <c r="D69" s="66">
        <v>41</v>
      </c>
      <c r="E69" s="66">
        <v>6422</v>
      </c>
      <c r="F69" s="67" t="s">
        <v>72</v>
      </c>
      <c r="G69" s="68">
        <v>30000</v>
      </c>
      <c r="H69" s="68">
        <v>95438.31</v>
      </c>
      <c r="I69" s="68">
        <v>200000</v>
      </c>
      <c r="J69" s="68">
        <v>190876.62</v>
      </c>
      <c r="K69" s="31">
        <f>J69/I69*100</f>
        <v>95.43830999999999</v>
      </c>
    </row>
    <row r="70" spans="1:11" ht="12.75">
      <c r="A70" s="63"/>
      <c r="B70" s="63"/>
      <c r="C70" s="66"/>
      <c r="D70" s="66">
        <v>41</v>
      </c>
      <c r="E70" s="66">
        <v>6422</v>
      </c>
      <c r="F70" s="67" t="s">
        <v>73</v>
      </c>
      <c r="G70" s="68">
        <v>10000</v>
      </c>
      <c r="H70" s="68">
        <v>4063.47</v>
      </c>
      <c r="I70" s="68">
        <v>6000</v>
      </c>
      <c r="J70" s="68">
        <v>7684.05</v>
      </c>
      <c r="K70" s="31">
        <f>J70/I70*100</f>
        <v>128.0675</v>
      </c>
    </row>
    <row r="71" spans="1:11" ht="14.25" customHeight="1">
      <c r="A71" s="69"/>
      <c r="B71" s="64">
        <v>65</v>
      </c>
      <c r="C71" s="64"/>
      <c r="D71" s="64"/>
      <c r="E71" s="64"/>
      <c r="F71" s="72" t="s">
        <v>74</v>
      </c>
      <c r="G71" s="62">
        <f>SUM(G72+G75+G81)</f>
        <v>460600</v>
      </c>
      <c r="H71" s="62">
        <f>SUM(H72+H75+H81)</f>
        <v>222418.4</v>
      </c>
      <c r="I71" s="62">
        <f>SUM(I72+I75+I81)</f>
        <v>434220</v>
      </c>
      <c r="J71" s="62">
        <f>SUM(J72+J75+J81)</f>
        <v>295468.34</v>
      </c>
      <c r="K71" s="31">
        <f>J71/I71*100</f>
        <v>68.04576942563678</v>
      </c>
    </row>
    <row r="72" spans="1:11" ht="12.75">
      <c r="A72" s="69"/>
      <c r="B72" s="71"/>
      <c r="C72" s="65"/>
      <c r="D72" s="65"/>
      <c r="E72" s="64">
        <v>651</v>
      </c>
      <c r="F72" s="61" t="s">
        <v>75</v>
      </c>
      <c r="G72" s="62">
        <f>SUM(G73:G74)</f>
        <v>3000</v>
      </c>
      <c r="H72" s="62">
        <f>SUM(H73:H74)</f>
        <v>1854.3700000000001</v>
      </c>
      <c r="I72" s="62">
        <f>SUM(I73:I74)</f>
        <v>3120</v>
      </c>
      <c r="J72" s="62">
        <f>SUM(J73:J74)</f>
        <v>1854.3700000000001</v>
      </c>
      <c r="K72" s="31">
        <f>J72/I72*100</f>
        <v>59.434935897435906</v>
      </c>
    </row>
    <row r="73" spans="1:11" ht="12.75">
      <c r="A73" s="69"/>
      <c r="B73" s="71"/>
      <c r="C73" s="66"/>
      <c r="D73" s="66">
        <v>11</v>
      </c>
      <c r="E73" s="66">
        <v>6511</v>
      </c>
      <c r="F73" s="67" t="s">
        <v>76</v>
      </c>
      <c r="G73" s="68">
        <v>1000</v>
      </c>
      <c r="H73" s="68">
        <v>62.9</v>
      </c>
      <c r="I73" s="68">
        <v>120</v>
      </c>
      <c r="J73" s="68">
        <v>62.9</v>
      </c>
      <c r="K73" s="31">
        <f>J73/I73*100</f>
        <v>52.416666666666664</v>
      </c>
    </row>
    <row r="74" spans="1:11" ht="12.75">
      <c r="A74" s="69"/>
      <c r="B74" s="71"/>
      <c r="C74" s="66"/>
      <c r="D74" s="66">
        <v>41</v>
      </c>
      <c r="E74" s="66">
        <v>6512</v>
      </c>
      <c r="F74" s="67" t="s">
        <v>77</v>
      </c>
      <c r="G74" s="68">
        <v>2000</v>
      </c>
      <c r="H74" s="68">
        <v>1791.47</v>
      </c>
      <c r="I74" s="68">
        <v>3000</v>
      </c>
      <c r="J74" s="68">
        <v>1791.47</v>
      </c>
      <c r="K74" s="31">
        <f>J74/I74*100</f>
        <v>59.715666666666664</v>
      </c>
    </row>
    <row r="75" spans="1:11" ht="12.75">
      <c r="A75" s="63"/>
      <c r="B75" s="63"/>
      <c r="C75" s="65"/>
      <c r="D75" s="65"/>
      <c r="E75" s="64">
        <v>652</v>
      </c>
      <c r="F75" s="61" t="s">
        <v>78</v>
      </c>
      <c r="G75" s="62">
        <f>SUM(G76:G80)</f>
        <v>165000</v>
      </c>
      <c r="H75" s="62">
        <f>SUM(H76:H80)</f>
        <v>65954.41</v>
      </c>
      <c r="I75" s="62">
        <f>SUM(I76:I80)</f>
        <v>144100</v>
      </c>
      <c r="J75" s="62">
        <f>SUM(J76:J80)</f>
        <v>94717.65000000001</v>
      </c>
      <c r="K75" s="31">
        <f>J75/I75*100</f>
        <v>65.73049965301875</v>
      </c>
    </row>
    <row r="76" spans="1:11" ht="12.75">
      <c r="A76" s="63"/>
      <c r="B76" s="63"/>
      <c r="C76" s="66"/>
      <c r="D76" s="66">
        <v>41</v>
      </c>
      <c r="E76" s="66">
        <v>6522</v>
      </c>
      <c r="F76" s="67" t="s">
        <v>79</v>
      </c>
      <c r="G76" s="68">
        <v>50000</v>
      </c>
      <c r="H76" s="68">
        <v>18619.48</v>
      </c>
      <c r="I76" s="68">
        <v>25000</v>
      </c>
      <c r="J76" s="68">
        <v>22439.88</v>
      </c>
      <c r="K76" s="31">
        <f>J76/I76*100</f>
        <v>89.75952000000001</v>
      </c>
    </row>
    <row r="77" spans="1:11" ht="12.75">
      <c r="A77" s="63"/>
      <c r="B77" s="63"/>
      <c r="C77" s="66"/>
      <c r="D77" s="66">
        <v>41</v>
      </c>
      <c r="E77" s="66">
        <v>6522</v>
      </c>
      <c r="F77" s="67" t="s">
        <v>80</v>
      </c>
      <c r="G77" s="68">
        <v>0</v>
      </c>
      <c r="H77" s="68">
        <v>0</v>
      </c>
      <c r="I77" s="68">
        <v>30000</v>
      </c>
      <c r="J77" s="68">
        <v>0</v>
      </c>
      <c r="K77" s="31">
        <f>J77/I77*100</f>
        <v>0</v>
      </c>
    </row>
    <row r="78" spans="1:11" ht="12.75">
      <c r="A78" s="63"/>
      <c r="B78" s="63"/>
      <c r="C78" s="66"/>
      <c r="D78" s="66">
        <v>41</v>
      </c>
      <c r="E78" s="66">
        <v>6526</v>
      </c>
      <c r="F78" s="67" t="s">
        <v>81</v>
      </c>
      <c r="G78" s="68">
        <v>5000</v>
      </c>
      <c r="H78" s="68">
        <v>97.4</v>
      </c>
      <c r="I78" s="68">
        <v>100</v>
      </c>
      <c r="J78" s="68">
        <v>797.4</v>
      </c>
      <c r="K78" s="31">
        <f>J78/I78*100</f>
        <v>797.4</v>
      </c>
    </row>
    <row r="79" spans="1:11" ht="12.75">
      <c r="A79" s="63"/>
      <c r="B79" s="63"/>
      <c r="C79" s="66"/>
      <c r="D79" s="66">
        <v>41</v>
      </c>
      <c r="E79" s="66">
        <v>6526</v>
      </c>
      <c r="F79" s="67" t="s">
        <v>82</v>
      </c>
      <c r="G79" s="68">
        <v>30000</v>
      </c>
      <c r="H79" s="68">
        <v>12000</v>
      </c>
      <c r="I79" s="68">
        <v>15000</v>
      </c>
      <c r="J79" s="68">
        <v>13050</v>
      </c>
      <c r="K79" s="31">
        <f>J79/I79*100</f>
        <v>87</v>
      </c>
    </row>
    <row r="80" spans="1:11" ht="12.75">
      <c r="A80" s="63"/>
      <c r="B80" s="63"/>
      <c r="C80" s="66"/>
      <c r="D80" s="66">
        <v>41</v>
      </c>
      <c r="E80" s="66">
        <v>6526</v>
      </c>
      <c r="F80" s="67" t="s">
        <v>83</v>
      </c>
      <c r="G80" s="68">
        <v>80000</v>
      </c>
      <c r="H80" s="68">
        <v>35237.53</v>
      </c>
      <c r="I80" s="68">
        <v>74000</v>
      </c>
      <c r="J80" s="68">
        <v>58430.37</v>
      </c>
      <c r="K80" s="31">
        <f>J80/I80*100</f>
        <v>78.95995945945945</v>
      </c>
    </row>
    <row r="81" spans="1:11" ht="12.75">
      <c r="A81" s="63"/>
      <c r="B81" s="63"/>
      <c r="C81" s="65"/>
      <c r="D81" s="65"/>
      <c r="E81" s="64">
        <v>653</v>
      </c>
      <c r="F81" s="61" t="s">
        <v>84</v>
      </c>
      <c r="G81" s="62">
        <f>SUM(G82:G83)</f>
        <v>292600</v>
      </c>
      <c r="H81" s="62">
        <f>SUM(H82:H83)</f>
        <v>154609.62</v>
      </c>
      <c r="I81" s="62">
        <f>SUM(I82:I83)</f>
        <v>287000</v>
      </c>
      <c r="J81" s="62">
        <f>SUM(J82:J83)</f>
        <v>198896.32</v>
      </c>
      <c r="K81" s="31">
        <f>J81/I81*100</f>
        <v>69.30185365853659</v>
      </c>
    </row>
    <row r="82" spans="1:11" ht="12.75">
      <c r="A82" s="63"/>
      <c r="B82" s="63"/>
      <c r="C82" s="66"/>
      <c r="D82" s="66">
        <v>41</v>
      </c>
      <c r="E82" s="66">
        <v>6531</v>
      </c>
      <c r="F82" s="67" t="s">
        <v>85</v>
      </c>
      <c r="G82" s="68">
        <v>20000</v>
      </c>
      <c r="H82" s="68">
        <v>5657.84</v>
      </c>
      <c r="I82" s="68">
        <v>7000</v>
      </c>
      <c r="J82" s="68">
        <v>5657.84</v>
      </c>
      <c r="K82" s="31">
        <f>J82/I82*100</f>
        <v>80.82628571428572</v>
      </c>
    </row>
    <row r="83" spans="1:11" ht="12.75">
      <c r="A83" s="63"/>
      <c r="B83" s="63"/>
      <c r="C83" s="66"/>
      <c r="D83" s="66">
        <v>41</v>
      </c>
      <c r="E83" s="66">
        <v>6532</v>
      </c>
      <c r="F83" s="67" t="s">
        <v>86</v>
      </c>
      <c r="G83" s="68">
        <v>272600</v>
      </c>
      <c r="H83" s="68">
        <v>148951.78</v>
      </c>
      <c r="I83" s="68">
        <v>280000</v>
      </c>
      <c r="J83" s="68">
        <v>193238.48</v>
      </c>
      <c r="K83" s="31">
        <f>J83/I83*100</f>
        <v>69.01374285714286</v>
      </c>
    </row>
    <row r="84" spans="1:11" ht="12.75">
      <c r="A84" s="63"/>
      <c r="B84" s="64">
        <v>66</v>
      </c>
      <c r="C84" s="65"/>
      <c r="D84" s="65"/>
      <c r="E84" s="64">
        <v>661</v>
      </c>
      <c r="F84" s="61" t="s">
        <v>87</v>
      </c>
      <c r="G84" s="62">
        <f>SUM(G85)</f>
        <v>0</v>
      </c>
      <c r="H84" s="62">
        <f>SUM(H85)</f>
        <v>22350</v>
      </c>
      <c r="I84" s="62">
        <f>SUM(I85)</f>
        <v>30000</v>
      </c>
      <c r="J84" s="62">
        <f>SUM(J85)</f>
        <v>25500</v>
      </c>
      <c r="K84" s="31">
        <f>J84/I84*100</f>
        <v>85</v>
      </c>
    </row>
    <row r="85" spans="1:11" ht="12.75">
      <c r="A85" s="63"/>
      <c r="B85" s="63"/>
      <c r="C85" s="66"/>
      <c r="D85" s="66"/>
      <c r="E85" s="66">
        <v>6615</v>
      </c>
      <c r="F85" s="67" t="s">
        <v>88</v>
      </c>
      <c r="G85" s="68">
        <v>0</v>
      </c>
      <c r="H85" s="68">
        <v>22350</v>
      </c>
      <c r="I85" s="68">
        <v>30000</v>
      </c>
      <c r="J85" s="68">
        <v>25500</v>
      </c>
      <c r="K85" s="31">
        <f>J85/I85*100</f>
        <v>85</v>
      </c>
    </row>
    <row r="86" spans="1:11" ht="12.75">
      <c r="A86" s="64">
        <v>7</v>
      </c>
      <c r="B86" s="64"/>
      <c r="C86" s="73"/>
      <c r="D86" s="73"/>
      <c r="E86" s="73"/>
      <c r="F86" s="61" t="s">
        <v>89</v>
      </c>
      <c r="G86" s="62">
        <f>G87+G89</f>
        <v>220000</v>
      </c>
      <c r="H86" s="62">
        <f>H87+H89</f>
        <v>32293.58</v>
      </c>
      <c r="I86" s="62">
        <f>I87+I89</f>
        <v>62500</v>
      </c>
      <c r="J86" s="62">
        <f>J87+J89</f>
        <v>33204.77</v>
      </c>
      <c r="K86" s="31">
        <f>J86/I86*100</f>
        <v>53.12763199999999</v>
      </c>
    </row>
    <row r="87" spans="1:11" ht="12.75">
      <c r="A87" s="71"/>
      <c r="B87" s="64">
        <v>71</v>
      </c>
      <c r="C87" s="73"/>
      <c r="D87" s="73"/>
      <c r="E87" s="64">
        <v>711</v>
      </c>
      <c r="F87" s="61" t="s">
        <v>90</v>
      </c>
      <c r="G87" s="62">
        <f>SUM(G88)</f>
        <v>200000</v>
      </c>
      <c r="H87" s="62">
        <f>SUM(H88)</f>
        <v>29560</v>
      </c>
      <c r="I87" s="62">
        <f>SUM(I88)</f>
        <v>59000</v>
      </c>
      <c r="J87" s="62">
        <f>SUM(J88)</f>
        <v>29560</v>
      </c>
      <c r="K87" s="31">
        <f>J87/I87*100</f>
        <v>50.101694915254235</v>
      </c>
    </row>
    <row r="88" spans="1:11" ht="12.75">
      <c r="A88" s="71"/>
      <c r="B88" s="71"/>
      <c r="C88" s="74"/>
      <c r="D88" s="74">
        <v>71</v>
      </c>
      <c r="E88" s="74"/>
      <c r="F88" s="67" t="s">
        <v>91</v>
      </c>
      <c r="G88" s="68">
        <v>200000</v>
      </c>
      <c r="H88" s="68">
        <v>29560</v>
      </c>
      <c r="I88" s="68">
        <v>59000</v>
      </c>
      <c r="J88" s="68">
        <v>29560</v>
      </c>
      <c r="K88" s="31">
        <f>J88/I88*100</f>
        <v>50.101694915254235</v>
      </c>
    </row>
    <row r="89" spans="1:11" ht="12.75">
      <c r="A89" s="69"/>
      <c r="B89" s="64">
        <v>72</v>
      </c>
      <c r="C89" s="73"/>
      <c r="D89" s="73"/>
      <c r="E89" s="64">
        <v>721</v>
      </c>
      <c r="F89" s="61" t="s">
        <v>92</v>
      </c>
      <c r="G89" s="62">
        <f>SUM(G90)</f>
        <v>20000</v>
      </c>
      <c r="H89" s="62">
        <f>SUM(H90)</f>
        <v>2733.58</v>
      </c>
      <c r="I89" s="62">
        <f>SUM(I90)</f>
        <v>3500</v>
      </c>
      <c r="J89" s="62">
        <f>SUM(J90)</f>
        <v>3644.77</v>
      </c>
      <c r="K89" s="31">
        <f>J89/I89*100</f>
        <v>104.1362857142857</v>
      </c>
    </row>
    <row r="90" spans="1:11" ht="12.75">
      <c r="A90" s="69"/>
      <c r="B90" s="69"/>
      <c r="C90" s="66"/>
      <c r="D90" s="66">
        <v>71</v>
      </c>
      <c r="E90" s="66">
        <v>7211</v>
      </c>
      <c r="F90" s="67" t="s">
        <v>93</v>
      </c>
      <c r="G90" s="68">
        <v>20000</v>
      </c>
      <c r="H90" s="68">
        <v>2733.58</v>
      </c>
      <c r="I90" s="68">
        <v>3500</v>
      </c>
      <c r="J90" s="68">
        <v>3644.77</v>
      </c>
      <c r="K90" s="31">
        <f>J90/I90*100</f>
        <v>104.1362857142857</v>
      </c>
    </row>
    <row r="91" spans="1:11" ht="20.25" customHeight="1">
      <c r="A91" s="75"/>
      <c r="B91" s="76"/>
      <c r="C91" s="77"/>
      <c r="D91" s="77"/>
      <c r="E91" s="77"/>
      <c r="F91" s="78" t="s">
        <v>94</v>
      </c>
      <c r="G91" s="79">
        <f>SUM(G30+G86)</f>
        <v>14532200</v>
      </c>
      <c r="H91" s="79">
        <f>SUM(H30+H86)</f>
        <v>5595282.630000001</v>
      </c>
      <c r="I91" s="79">
        <f>SUM(I30+I86)</f>
        <v>8826320</v>
      </c>
      <c r="J91" s="79">
        <f>SUM(J30+J86)</f>
        <v>7047098.7299999995</v>
      </c>
      <c r="K91" s="31">
        <f>J91/I91*100</f>
        <v>79.84186761866779</v>
      </c>
    </row>
    <row r="92" ht="15">
      <c r="A92" s="80" t="s">
        <v>95</v>
      </c>
    </row>
    <row r="93" spans="1:11" s="54" customFormat="1" ht="27.75">
      <c r="A93" s="48" t="s">
        <v>27</v>
      </c>
      <c r="B93" s="49" t="s">
        <v>28</v>
      </c>
      <c r="C93" s="49" t="s">
        <v>29</v>
      </c>
      <c r="D93" s="49" t="s">
        <v>30</v>
      </c>
      <c r="E93" s="49" t="s">
        <v>31</v>
      </c>
      <c r="F93" s="50" t="s">
        <v>32</v>
      </c>
      <c r="G93" s="81" t="s">
        <v>33</v>
      </c>
      <c r="H93" s="52" t="s">
        <v>3</v>
      </c>
      <c r="I93" s="52" t="s">
        <v>4</v>
      </c>
      <c r="J93" s="20" t="s">
        <v>5</v>
      </c>
      <c r="K93" s="53" t="s">
        <v>34</v>
      </c>
    </row>
    <row r="94" spans="1:11" s="59" customFormat="1" ht="13.5" customHeight="1">
      <c r="A94" s="55">
        <v>1</v>
      </c>
      <c r="B94" s="55"/>
      <c r="C94" s="55"/>
      <c r="D94" s="55"/>
      <c r="E94" s="55"/>
      <c r="F94" s="56">
        <v>2</v>
      </c>
      <c r="G94" s="82">
        <v>3</v>
      </c>
      <c r="H94" s="58">
        <v>4</v>
      </c>
      <c r="I94" s="58">
        <v>5</v>
      </c>
      <c r="J94" s="57">
        <v>6</v>
      </c>
      <c r="K94" s="57">
        <v>7</v>
      </c>
    </row>
    <row r="95" spans="1:11" ht="12.75">
      <c r="A95" s="60">
        <v>3</v>
      </c>
      <c r="B95" s="60"/>
      <c r="C95" s="83"/>
      <c r="D95" s="83"/>
      <c r="E95" s="83"/>
      <c r="F95" s="61" t="s">
        <v>96</v>
      </c>
      <c r="G95" s="62">
        <f>G96+G106+G112+G115+G117+G119+G121</f>
        <v>5808700</v>
      </c>
      <c r="H95" s="62">
        <f>H96+H106+H112+H115+H117+H119+H121</f>
        <v>4371297.78</v>
      </c>
      <c r="I95" s="62">
        <f>I96+I106+I112+I115+I117+I119+I121</f>
        <v>5552119</v>
      </c>
      <c r="J95" s="62">
        <f>J96+J106+J112+J115+J117+J119+J121</f>
        <v>5539184.659999999</v>
      </c>
      <c r="K95" s="31">
        <f>J95/I95*100</f>
        <v>99.76703777422637</v>
      </c>
    </row>
    <row r="96" spans="1:11" ht="12.75">
      <c r="A96" s="63"/>
      <c r="B96" s="64">
        <v>31</v>
      </c>
      <c r="C96" s="73"/>
      <c r="D96" s="73"/>
      <c r="E96" s="73"/>
      <c r="F96" s="61" t="s">
        <v>97</v>
      </c>
      <c r="G96" s="62">
        <f>SUM(G97:G105)</f>
        <v>1575000</v>
      </c>
      <c r="H96" s="62">
        <f>SUM(H97:H105)</f>
        <v>1359957.1600000001</v>
      </c>
      <c r="I96" s="62">
        <f>SUM(I97:I105)</f>
        <v>1538630</v>
      </c>
      <c r="J96" s="62">
        <f>SUM(J97:J105)</f>
        <v>1551023.66</v>
      </c>
      <c r="K96" s="31">
        <f>J96/I96*100</f>
        <v>100.80549969778309</v>
      </c>
    </row>
    <row r="97" spans="1:11" ht="12.75">
      <c r="A97" s="63"/>
      <c r="B97" s="63"/>
      <c r="C97" s="66"/>
      <c r="D97" s="84">
        <v>11</v>
      </c>
      <c r="E97" s="85">
        <v>311</v>
      </c>
      <c r="F97" s="67" t="s">
        <v>98</v>
      </c>
      <c r="G97" s="68">
        <v>400000</v>
      </c>
      <c r="H97" s="68">
        <v>306253.6</v>
      </c>
      <c r="I97" s="68">
        <v>420786</v>
      </c>
      <c r="J97" s="68">
        <v>420784.66</v>
      </c>
      <c r="K97" s="31">
        <f>J97/I97*100</f>
        <v>99.99968154834048</v>
      </c>
    </row>
    <row r="98" spans="1:11" ht="12.75">
      <c r="A98" s="63"/>
      <c r="B98" s="63"/>
      <c r="C98" s="66"/>
      <c r="D98" s="84">
        <v>51</v>
      </c>
      <c r="E98" s="85">
        <v>311</v>
      </c>
      <c r="F98" s="67" t="s">
        <v>99</v>
      </c>
      <c r="G98" s="68">
        <v>60000</v>
      </c>
      <c r="H98" s="68">
        <v>95435.77</v>
      </c>
      <c r="I98" s="68">
        <v>129440</v>
      </c>
      <c r="J98" s="68">
        <v>138901.69</v>
      </c>
      <c r="K98" s="31">
        <f>J98/I98*100</f>
        <v>107.3097110630408</v>
      </c>
    </row>
    <row r="99" spans="1:11" ht="12.75">
      <c r="A99" s="63"/>
      <c r="B99" s="63"/>
      <c r="C99" s="66"/>
      <c r="D99" s="84">
        <v>51</v>
      </c>
      <c r="E99" s="85">
        <v>311</v>
      </c>
      <c r="F99" s="67" t="s">
        <v>100</v>
      </c>
      <c r="G99" s="68">
        <v>895000</v>
      </c>
      <c r="H99" s="68">
        <v>763975.31</v>
      </c>
      <c r="I99" s="68">
        <v>763980</v>
      </c>
      <c r="J99" s="68">
        <v>767375.31</v>
      </c>
      <c r="K99" s="31">
        <f>J99/I99*100</f>
        <v>100.44442393779943</v>
      </c>
    </row>
    <row r="100" spans="1:11" ht="12.75">
      <c r="A100" s="63"/>
      <c r="B100" s="63"/>
      <c r="C100" s="66"/>
      <c r="D100" s="84">
        <v>11</v>
      </c>
      <c r="E100" s="85">
        <v>312</v>
      </c>
      <c r="F100" s="67" t="s">
        <v>101</v>
      </c>
      <c r="G100" s="68">
        <v>20000</v>
      </c>
      <c r="H100" s="68">
        <v>6000</v>
      </c>
      <c r="I100" s="68">
        <v>10150</v>
      </c>
      <c r="J100" s="68">
        <v>9600</v>
      </c>
      <c r="K100" s="31">
        <f>J100/I100*100</f>
        <v>94.58128078817734</v>
      </c>
    </row>
    <row r="101" spans="1:11" ht="12.75">
      <c r="A101" s="63"/>
      <c r="B101" s="63"/>
      <c r="C101" s="66"/>
      <c r="D101" s="84">
        <v>51</v>
      </c>
      <c r="E101" s="85">
        <v>312</v>
      </c>
      <c r="F101" s="67" t="s">
        <v>102</v>
      </c>
      <c r="G101" s="68">
        <v>0</v>
      </c>
      <c r="H101" s="68">
        <v>0</v>
      </c>
      <c r="I101" s="68">
        <v>0</v>
      </c>
      <c r="J101" s="68">
        <v>0</v>
      </c>
      <c r="K101" s="31">
        <v>0</v>
      </c>
    </row>
    <row r="102" spans="1:11" ht="12.75">
      <c r="A102" s="63"/>
      <c r="B102" s="63"/>
      <c r="C102" s="66"/>
      <c r="D102" s="84">
        <v>51</v>
      </c>
      <c r="E102" s="85">
        <v>312</v>
      </c>
      <c r="F102" s="67" t="s">
        <v>103</v>
      </c>
      <c r="G102" s="68">
        <v>0</v>
      </c>
      <c r="H102" s="68">
        <v>0</v>
      </c>
      <c r="I102" s="68">
        <v>0</v>
      </c>
      <c r="J102" s="68">
        <v>0</v>
      </c>
      <c r="K102" s="31">
        <v>0</v>
      </c>
    </row>
    <row r="103" spans="1:11" ht="12.75">
      <c r="A103" s="63"/>
      <c r="B103" s="63"/>
      <c r="C103" s="66"/>
      <c r="D103" s="84">
        <v>11</v>
      </c>
      <c r="E103" s="85">
        <v>313</v>
      </c>
      <c r="F103" s="67" t="s">
        <v>104</v>
      </c>
      <c r="G103" s="68">
        <v>70000</v>
      </c>
      <c r="H103" s="68">
        <v>50531.83</v>
      </c>
      <c r="I103" s="68">
        <v>69500</v>
      </c>
      <c r="J103" s="68">
        <v>69429.46</v>
      </c>
      <c r="K103" s="31">
        <f>J103/I103*100</f>
        <v>99.89850359712231</v>
      </c>
    </row>
    <row r="104" spans="1:11" ht="12.75">
      <c r="A104" s="63"/>
      <c r="B104" s="63"/>
      <c r="C104" s="66"/>
      <c r="D104" s="84">
        <v>51</v>
      </c>
      <c r="E104" s="85">
        <v>313</v>
      </c>
      <c r="F104" s="67" t="s">
        <v>105</v>
      </c>
      <c r="G104" s="68">
        <v>30000</v>
      </c>
      <c r="H104" s="68">
        <v>15334.8</v>
      </c>
      <c r="I104" s="68">
        <v>22348</v>
      </c>
      <c r="J104" s="68">
        <v>22506.69</v>
      </c>
      <c r="K104" s="31">
        <f>J104/I104*100</f>
        <v>100.71008591372829</v>
      </c>
    </row>
    <row r="105" spans="1:11" ht="12.75">
      <c r="A105" s="63"/>
      <c r="B105" s="63"/>
      <c r="C105" s="66"/>
      <c r="D105" s="84">
        <v>51</v>
      </c>
      <c r="E105" s="85">
        <v>313</v>
      </c>
      <c r="F105" s="67" t="s">
        <v>106</v>
      </c>
      <c r="G105" s="68">
        <v>100000</v>
      </c>
      <c r="H105" s="68">
        <v>122425.85</v>
      </c>
      <c r="I105" s="68">
        <v>122426</v>
      </c>
      <c r="J105" s="68">
        <v>122425.85</v>
      </c>
      <c r="K105" s="31">
        <f>J105/I105*100</f>
        <v>99.99987747700652</v>
      </c>
    </row>
    <row r="106" spans="1:11" ht="12.75">
      <c r="A106" s="63"/>
      <c r="B106" s="64">
        <v>32</v>
      </c>
      <c r="C106" s="73"/>
      <c r="D106" s="86"/>
      <c r="E106" s="64"/>
      <c r="F106" s="61" t="s">
        <v>107</v>
      </c>
      <c r="G106" s="62">
        <f>SUM(G107:G111)</f>
        <v>2834100</v>
      </c>
      <c r="H106" s="62">
        <f>SUM(H107:H111)</f>
        <v>2203699.7</v>
      </c>
      <c r="I106" s="62">
        <f>SUM(I107:I111)</f>
        <v>3029929</v>
      </c>
      <c r="J106" s="62">
        <f>SUM(J107:J111)</f>
        <v>2989947.0500000003</v>
      </c>
      <c r="K106" s="31">
        <f>J106/I106*100</f>
        <v>98.68043277581752</v>
      </c>
    </row>
    <row r="107" spans="1:11" ht="12.75">
      <c r="A107" s="63"/>
      <c r="B107" s="63"/>
      <c r="C107" s="66"/>
      <c r="D107" s="84">
        <v>11</v>
      </c>
      <c r="E107" s="85">
        <v>321</v>
      </c>
      <c r="F107" s="67" t="s">
        <v>108</v>
      </c>
      <c r="G107" s="68">
        <v>35500</v>
      </c>
      <c r="H107" s="68">
        <v>20071.75</v>
      </c>
      <c r="I107" s="68">
        <v>33368</v>
      </c>
      <c r="J107" s="68">
        <v>32457.1</v>
      </c>
      <c r="K107" s="31">
        <f>J107/I107*100</f>
        <v>97.2701390553824</v>
      </c>
    </row>
    <row r="108" spans="1:11" ht="12.75">
      <c r="A108" s="63"/>
      <c r="B108" s="63"/>
      <c r="C108" s="66"/>
      <c r="D108" s="84">
        <v>11</v>
      </c>
      <c r="E108" s="85">
        <v>322</v>
      </c>
      <c r="F108" s="67" t="s">
        <v>109</v>
      </c>
      <c r="G108" s="68">
        <v>401000</v>
      </c>
      <c r="H108" s="68">
        <v>269773.14</v>
      </c>
      <c r="I108" s="68">
        <v>349330</v>
      </c>
      <c r="J108" s="68">
        <v>381889.23</v>
      </c>
      <c r="K108" s="31">
        <f>J108/I108*100</f>
        <v>109.32047920304582</v>
      </c>
    </row>
    <row r="109" spans="1:11" ht="12.75">
      <c r="A109" s="63"/>
      <c r="B109" s="63"/>
      <c r="C109" s="66"/>
      <c r="D109" s="87" t="s">
        <v>110</v>
      </c>
      <c r="E109" s="85">
        <v>323</v>
      </c>
      <c r="F109" s="67" t="s">
        <v>111</v>
      </c>
      <c r="G109" s="68">
        <v>1845500</v>
      </c>
      <c r="H109" s="68">
        <v>1598562.55</v>
      </c>
      <c r="I109" s="68">
        <v>2212980</v>
      </c>
      <c r="J109" s="68">
        <v>2130471.21</v>
      </c>
      <c r="K109" s="31">
        <f>J109/I109*100</f>
        <v>96.27159802619093</v>
      </c>
    </row>
    <row r="110" spans="1:11" ht="12.75">
      <c r="A110" s="63"/>
      <c r="B110" s="63"/>
      <c r="C110" s="66"/>
      <c r="D110" s="84">
        <v>51</v>
      </c>
      <c r="E110" s="85">
        <v>324</v>
      </c>
      <c r="F110" s="67" t="s">
        <v>112</v>
      </c>
      <c r="G110" s="68">
        <v>0</v>
      </c>
      <c r="H110" s="68">
        <v>0</v>
      </c>
      <c r="I110" s="68">
        <v>0</v>
      </c>
      <c r="J110" s="68">
        <v>0</v>
      </c>
      <c r="K110" s="31">
        <v>0</v>
      </c>
    </row>
    <row r="111" spans="1:11" ht="12.75">
      <c r="A111" s="63"/>
      <c r="B111" s="63"/>
      <c r="C111" s="66"/>
      <c r="D111" s="84">
        <v>11</v>
      </c>
      <c r="E111" s="85">
        <v>329</v>
      </c>
      <c r="F111" s="67" t="s">
        <v>113</v>
      </c>
      <c r="G111" s="68">
        <v>552100</v>
      </c>
      <c r="H111" s="68">
        <v>315292.26</v>
      </c>
      <c r="I111" s="68">
        <v>434251</v>
      </c>
      <c r="J111" s="68">
        <v>445129.51</v>
      </c>
      <c r="K111" s="31">
        <f>J111/I111*100</f>
        <v>102.50512031060377</v>
      </c>
    </row>
    <row r="112" spans="1:11" ht="12.75">
      <c r="A112" s="63"/>
      <c r="B112" s="64">
        <v>34</v>
      </c>
      <c r="C112" s="64"/>
      <c r="D112" s="64"/>
      <c r="E112" s="64"/>
      <c r="F112" s="61" t="s">
        <v>114</v>
      </c>
      <c r="G112" s="62">
        <f>SUM(G113:G114)</f>
        <v>21500</v>
      </c>
      <c r="H112" s="62">
        <f>SUM(H113:H114)</f>
        <v>54920.15</v>
      </c>
      <c r="I112" s="62">
        <f>SUM(I113:I114)</f>
        <v>57665</v>
      </c>
      <c r="J112" s="62">
        <f>SUM(J113:J114)</f>
        <v>58653.810000000005</v>
      </c>
      <c r="K112" s="31">
        <f>J112/I112*100</f>
        <v>101.71474898118444</v>
      </c>
    </row>
    <row r="113" spans="1:11" ht="12.75">
      <c r="A113" s="63"/>
      <c r="B113" s="71"/>
      <c r="C113" s="66"/>
      <c r="D113" s="84">
        <v>11</v>
      </c>
      <c r="E113" s="85">
        <v>342</v>
      </c>
      <c r="F113" s="67" t="s">
        <v>115</v>
      </c>
      <c r="G113" s="68">
        <v>15000</v>
      </c>
      <c r="H113" s="68">
        <v>3238.42</v>
      </c>
      <c r="I113" s="68">
        <v>3800</v>
      </c>
      <c r="J113" s="68">
        <v>3641.83</v>
      </c>
      <c r="K113" s="31">
        <f>J113/I113*100</f>
        <v>95.83763157894737</v>
      </c>
    </row>
    <row r="114" spans="1:11" ht="12.75">
      <c r="A114" s="63"/>
      <c r="B114" s="63"/>
      <c r="C114" s="66"/>
      <c r="D114" s="84">
        <v>11</v>
      </c>
      <c r="E114" s="85">
        <v>343</v>
      </c>
      <c r="F114" s="67" t="s">
        <v>116</v>
      </c>
      <c r="G114" s="68">
        <v>6500</v>
      </c>
      <c r="H114" s="68">
        <v>51681.73</v>
      </c>
      <c r="I114" s="68">
        <v>53865</v>
      </c>
      <c r="J114" s="68">
        <v>55011.98</v>
      </c>
      <c r="K114" s="31">
        <f>J114/I114*100</f>
        <v>102.12936043813237</v>
      </c>
    </row>
    <row r="115" spans="1:11" ht="12.75">
      <c r="A115" s="63"/>
      <c r="B115" s="64">
        <v>35</v>
      </c>
      <c r="C115" s="64"/>
      <c r="D115" s="88"/>
      <c r="E115" s="64"/>
      <c r="F115" s="61" t="s">
        <v>117</v>
      </c>
      <c r="G115" s="62">
        <f>SUM(G116)</f>
        <v>0</v>
      </c>
      <c r="H115" s="62">
        <f>SUM(H116)</f>
        <v>0</v>
      </c>
      <c r="I115" s="62">
        <f>SUM(I116)</f>
        <v>0</v>
      </c>
      <c r="J115" s="62">
        <f>SUM(J116)</f>
        <v>0</v>
      </c>
      <c r="K115" s="31">
        <v>0</v>
      </c>
    </row>
    <row r="116" spans="1:11" ht="12.75">
      <c r="A116" s="63"/>
      <c r="B116" s="63"/>
      <c r="C116" s="66"/>
      <c r="D116" s="87">
        <v>11.41</v>
      </c>
      <c r="E116" s="85">
        <v>352</v>
      </c>
      <c r="F116" s="67" t="s">
        <v>118</v>
      </c>
      <c r="G116" s="68">
        <v>0</v>
      </c>
      <c r="H116" s="68">
        <v>0</v>
      </c>
      <c r="I116" s="68">
        <v>0</v>
      </c>
      <c r="J116" s="68">
        <v>0</v>
      </c>
      <c r="K116" s="31">
        <v>0</v>
      </c>
    </row>
    <row r="117" spans="1:11" ht="12.75">
      <c r="A117" s="63"/>
      <c r="B117" s="64">
        <v>36</v>
      </c>
      <c r="C117" s="65"/>
      <c r="D117" s="89"/>
      <c r="E117" s="64"/>
      <c r="F117" s="90" t="s">
        <v>119</v>
      </c>
      <c r="G117" s="62">
        <f>SUM(G118)</f>
        <v>9100</v>
      </c>
      <c r="H117" s="62">
        <f>SUM(H118)</f>
        <v>0</v>
      </c>
      <c r="I117" s="62">
        <f>SUM(I118)</f>
        <v>1000</v>
      </c>
      <c r="J117" s="62">
        <f>SUM(J118)</f>
        <v>0</v>
      </c>
      <c r="K117" s="31">
        <f>J117/I117*100</f>
        <v>0</v>
      </c>
    </row>
    <row r="118" spans="1:11" ht="12.75">
      <c r="A118" s="63"/>
      <c r="B118" s="63"/>
      <c r="C118" s="66"/>
      <c r="D118" s="84">
        <v>11</v>
      </c>
      <c r="E118" s="85">
        <v>363</v>
      </c>
      <c r="F118" s="67" t="s">
        <v>120</v>
      </c>
      <c r="G118" s="68">
        <v>9100</v>
      </c>
      <c r="H118" s="68">
        <v>0</v>
      </c>
      <c r="I118" s="68">
        <v>1000</v>
      </c>
      <c r="J118" s="68">
        <v>0</v>
      </c>
      <c r="K118" s="31">
        <f>J118/I118*100</f>
        <v>0</v>
      </c>
    </row>
    <row r="119" spans="1:11" ht="12.75">
      <c r="A119" s="63"/>
      <c r="B119" s="64">
        <v>37</v>
      </c>
      <c r="C119" s="64"/>
      <c r="D119" s="88"/>
      <c r="E119" s="64"/>
      <c r="F119" s="61" t="s">
        <v>121</v>
      </c>
      <c r="G119" s="62">
        <f>SUM(G120)</f>
        <v>315000</v>
      </c>
      <c r="H119" s="62">
        <f>SUM(H120)</f>
        <v>219281.64</v>
      </c>
      <c r="I119" s="62">
        <f>SUM(I120)</f>
        <v>255650</v>
      </c>
      <c r="J119" s="62">
        <f>SUM(J120)</f>
        <v>252881.55</v>
      </c>
      <c r="K119" s="31">
        <f>J119/I119*100</f>
        <v>98.9170936827694</v>
      </c>
    </row>
    <row r="120" spans="1:11" ht="12.75">
      <c r="A120" s="63"/>
      <c r="B120" s="63"/>
      <c r="C120" s="66"/>
      <c r="D120" s="84">
        <v>11</v>
      </c>
      <c r="E120" s="85">
        <v>372</v>
      </c>
      <c r="F120" s="67" t="s">
        <v>122</v>
      </c>
      <c r="G120" s="68">
        <v>315000</v>
      </c>
      <c r="H120" s="68">
        <v>219281.64</v>
      </c>
      <c r="I120" s="68">
        <v>255650</v>
      </c>
      <c r="J120" s="68">
        <v>252881.55</v>
      </c>
      <c r="K120" s="31">
        <f>J120/I120*100</f>
        <v>98.9170936827694</v>
      </c>
    </row>
    <row r="121" spans="1:11" ht="12.75">
      <c r="A121" s="63"/>
      <c r="B121" s="64">
        <v>38</v>
      </c>
      <c r="C121" s="64"/>
      <c r="D121" s="88"/>
      <c r="E121" s="64"/>
      <c r="F121" s="61" t="s">
        <v>123</v>
      </c>
      <c r="G121" s="62">
        <f>SUM(G122:G123)</f>
        <v>1054000</v>
      </c>
      <c r="H121" s="62">
        <f>SUM(H122:H123)</f>
        <v>533439.13</v>
      </c>
      <c r="I121" s="62">
        <f>SUM(I122:I124)</f>
        <v>669245</v>
      </c>
      <c r="J121" s="62">
        <f>SUM(J122:J124)</f>
        <v>686678.59</v>
      </c>
      <c r="K121" s="31">
        <f>J121/I121*100</f>
        <v>102.60496380249384</v>
      </c>
    </row>
    <row r="122" spans="1:11" ht="12.75">
      <c r="A122" s="63"/>
      <c r="B122" s="63"/>
      <c r="C122" s="66"/>
      <c r="D122" s="84">
        <v>11</v>
      </c>
      <c r="E122" s="85">
        <v>381</v>
      </c>
      <c r="F122" s="67" t="s">
        <v>124</v>
      </c>
      <c r="G122" s="68">
        <v>714000</v>
      </c>
      <c r="H122" s="68">
        <v>465959.13</v>
      </c>
      <c r="I122" s="68">
        <v>589265</v>
      </c>
      <c r="J122" s="68">
        <v>589563.37</v>
      </c>
      <c r="K122" s="31">
        <f>J122/I122*100</f>
        <v>100.0506342647196</v>
      </c>
    </row>
    <row r="123" spans="1:11" ht="12.75">
      <c r="A123" s="63"/>
      <c r="B123" s="63"/>
      <c r="C123" s="66"/>
      <c r="D123" s="84">
        <v>11</v>
      </c>
      <c r="E123" s="85">
        <v>382</v>
      </c>
      <c r="F123" s="67" t="s">
        <v>125</v>
      </c>
      <c r="G123" s="68">
        <v>340000</v>
      </c>
      <c r="H123" s="68">
        <v>67480</v>
      </c>
      <c r="I123" s="68">
        <v>79980</v>
      </c>
      <c r="J123" s="68">
        <v>93092.15</v>
      </c>
      <c r="K123" s="31">
        <f>J123/I123*100</f>
        <v>116.39428607151787</v>
      </c>
    </row>
    <row r="124" spans="1:11" ht="12.75">
      <c r="A124" s="63"/>
      <c r="B124" s="63"/>
      <c r="C124" s="66"/>
      <c r="D124" s="84"/>
      <c r="E124" s="85">
        <v>383</v>
      </c>
      <c r="F124" s="67" t="s">
        <v>126</v>
      </c>
      <c r="G124" s="68">
        <v>0</v>
      </c>
      <c r="H124" s="68">
        <v>0</v>
      </c>
      <c r="I124" s="68">
        <v>0</v>
      </c>
      <c r="J124" s="68">
        <v>4023.07</v>
      </c>
      <c r="K124" s="31">
        <v>0</v>
      </c>
    </row>
    <row r="125" spans="1:11" ht="12.75">
      <c r="A125" s="64">
        <v>4</v>
      </c>
      <c r="B125" s="64"/>
      <c r="C125" s="73"/>
      <c r="D125" s="86"/>
      <c r="E125" s="64"/>
      <c r="F125" s="61" t="s">
        <v>127</v>
      </c>
      <c r="G125" s="62">
        <f>G126+G128+G133</f>
        <v>8631000</v>
      </c>
      <c r="H125" s="62">
        <f>H126+H128+H133</f>
        <v>1877861.9600000002</v>
      </c>
      <c r="I125" s="62">
        <f>I126+I128+I133</f>
        <v>3165491</v>
      </c>
      <c r="J125" s="62">
        <f>J126+J128+J133</f>
        <v>2502022.94</v>
      </c>
      <c r="K125" s="31">
        <f>J125/I125*100</f>
        <v>79.04059559796569</v>
      </c>
    </row>
    <row r="126" spans="1:11" ht="12.75">
      <c r="A126" s="63"/>
      <c r="B126" s="64">
        <v>41</v>
      </c>
      <c r="C126" s="64"/>
      <c r="D126" s="88"/>
      <c r="E126" s="64"/>
      <c r="F126" s="61" t="s">
        <v>128</v>
      </c>
      <c r="G126" s="62">
        <f>SUM(G127)</f>
        <v>10000</v>
      </c>
      <c r="H126" s="62">
        <f>SUM(H127)</f>
        <v>0</v>
      </c>
      <c r="I126" s="62">
        <f>SUM(I127)</f>
        <v>40400</v>
      </c>
      <c r="J126" s="62">
        <f>SUM(J127)</f>
        <v>40400</v>
      </c>
      <c r="K126" s="31">
        <f>J126/I126*100</f>
        <v>100</v>
      </c>
    </row>
    <row r="127" spans="1:11" ht="12.75">
      <c r="A127" s="63"/>
      <c r="B127" s="63"/>
      <c r="C127" s="66"/>
      <c r="D127" s="84">
        <v>11</v>
      </c>
      <c r="E127" s="85">
        <v>411</v>
      </c>
      <c r="F127" s="67" t="s">
        <v>129</v>
      </c>
      <c r="G127" s="68">
        <v>10000</v>
      </c>
      <c r="H127" s="68">
        <v>0</v>
      </c>
      <c r="I127" s="68">
        <v>40400</v>
      </c>
      <c r="J127" s="68">
        <v>40400</v>
      </c>
      <c r="K127" s="31">
        <f>J127/I127*100</f>
        <v>100</v>
      </c>
    </row>
    <row r="128" spans="1:11" ht="12.75">
      <c r="A128" s="63"/>
      <c r="B128" s="64">
        <v>42</v>
      </c>
      <c r="C128" s="64"/>
      <c r="D128" s="88"/>
      <c r="E128" s="64"/>
      <c r="F128" s="61" t="s">
        <v>130</v>
      </c>
      <c r="G128" s="62">
        <f>SUM(G129:G132)</f>
        <v>8081000</v>
      </c>
      <c r="H128" s="62">
        <f>SUM(H129:H132)</f>
        <v>1827441.9600000002</v>
      </c>
      <c r="I128" s="62">
        <f>SUM(I129:I132)</f>
        <v>3074671</v>
      </c>
      <c r="J128" s="62">
        <f>SUM(J129:J132)</f>
        <v>2411202.94</v>
      </c>
      <c r="K128" s="31">
        <f>J128/I128*100</f>
        <v>78.4214942021439</v>
      </c>
    </row>
    <row r="129" spans="1:11" ht="17.25" customHeight="1">
      <c r="A129" s="63"/>
      <c r="B129" s="63"/>
      <c r="C129" s="74"/>
      <c r="D129" s="91" t="s">
        <v>131</v>
      </c>
      <c r="E129" s="85">
        <v>421</v>
      </c>
      <c r="F129" s="67" t="s">
        <v>132</v>
      </c>
      <c r="G129" s="68">
        <v>7155000</v>
      </c>
      <c r="H129" s="68">
        <v>1573376.86</v>
      </c>
      <c r="I129" s="68">
        <v>2395241</v>
      </c>
      <c r="J129" s="68">
        <v>2157137.84</v>
      </c>
      <c r="K129" s="31">
        <f>J129/I129*100</f>
        <v>90.05932346682441</v>
      </c>
    </row>
    <row r="130" spans="1:11" ht="12.75">
      <c r="A130" s="63"/>
      <c r="B130" s="63"/>
      <c r="C130" s="74"/>
      <c r="D130" s="92">
        <v>11.9</v>
      </c>
      <c r="E130" s="85">
        <v>422</v>
      </c>
      <c r="F130" s="67" t="s">
        <v>133</v>
      </c>
      <c r="G130" s="68">
        <v>535000</v>
      </c>
      <c r="H130" s="68">
        <v>201565.1</v>
      </c>
      <c r="I130" s="68">
        <v>626930</v>
      </c>
      <c r="J130" s="68">
        <v>201565.1</v>
      </c>
      <c r="K130" s="31">
        <f>J130/I130*100</f>
        <v>32.151133300368464</v>
      </c>
    </row>
    <row r="131" spans="1:11" ht="12.75">
      <c r="A131" s="63"/>
      <c r="B131" s="63"/>
      <c r="C131" s="74"/>
      <c r="D131" s="92">
        <v>9</v>
      </c>
      <c r="E131" s="85">
        <v>423</v>
      </c>
      <c r="F131" s="67" t="s">
        <v>134</v>
      </c>
      <c r="G131" s="68">
        <v>160000</v>
      </c>
      <c r="H131" s="68">
        <v>0</v>
      </c>
      <c r="I131" s="68">
        <v>0</v>
      </c>
      <c r="J131" s="68">
        <v>0</v>
      </c>
      <c r="K131" s="31">
        <v>0</v>
      </c>
    </row>
    <row r="132" spans="1:11" ht="12.75">
      <c r="A132" s="63"/>
      <c r="B132" s="63"/>
      <c r="C132" s="74"/>
      <c r="D132" s="92">
        <v>11.9</v>
      </c>
      <c r="E132" s="85">
        <v>426</v>
      </c>
      <c r="F132" s="67" t="s">
        <v>135</v>
      </c>
      <c r="G132" s="68">
        <v>231000</v>
      </c>
      <c r="H132" s="68">
        <v>52500</v>
      </c>
      <c r="I132" s="68">
        <v>52500</v>
      </c>
      <c r="J132" s="68">
        <v>52500</v>
      </c>
      <c r="K132" s="31">
        <f>J132/I132*100</f>
        <v>100</v>
      </c>
    </row>
    <row r="133" spans="1:11" ht="12.75">
      <c r="A133" s="63"/>
      <c r="B133" s="64">
        <v>45</v>
      </c>
      <c r="C133" s="73"/>
      <c r="D133" s="93"/>
      <c r="E133" s="64"/>
      <c r="F133" s="90" t="s">
        <v>136</v>
      </c>
      <c r="G133" s="62">
        <f>SUM(G134)</f>
        <v>540000</v>
      </c>
      <c r="H133" s="62">
        <f>SUM(H134)</f>
        <v>50420</v>
      </c>
      <c r="I133" s="62">
        <f>SUM(I134)</f>
        <v>50420</v>
      </c>
      <c r="J133" s="62">
        <f>SUM(J134)</f>
        <v>50420</v>
      </c>
      <c r="K133" s="31">
        <f>J133/I133*100</f>
        <v>100</v>
      </c>
    </row>
    <row r="134" spans="1:11" ht="12.75">
      <c r="A134" s="63"/>
      <c r="B134" s="63"/>
      <c r="C134" s="74"/>
      <c r="D134" s="92" t="s">
        <v>137</v>
      </c>
      <c r="E134" s="85">
        <v>451</v>
      </c>
      <c r="F134" s="67" t="s">
        <v>138</v>
      </c>
      <c r="G134" s="68">
        <v>540000</v>
      </c>
      <c r="H134" s="68">
        <v>50420</v>
      </c>
      <c r="I134" s="68">
        <v>50420</v>
      </c>
      <c r="J134" s="68">
        <v>50420</v>
      </c>
      <c r="K134" s="31">
        <f>J134/I134*100</f>
        <v>100</v>
      </c>
    </row>
    <row r="135" spans="1:11" ht="26.25" customHeight="1">
      <c r="A135" s="76"/>
      <c r="B135" s="94"/>
      <c r="C135" s="77"/>
      <c r="D135" s="77"/>
      <c r="E135" s="77"/>
      <c r="F135" s="95" t="s">
        <v>139</v>
      </c>
      <c r="G135" s="79">
        <f>G95+G125</f>
        <v>14439700</v>
      </c>
      <c r="H135" s="79">
        <f>H95+H125</f>
        <v>6249159.74</v>
      </c>
      <c r="I135" s="79">
        <f>I95+I125</f>
        <v>8717610</v>
      </c>
      <c r="J135" s="79">
        <f>J95+J125</f>
        <v>8041207.6</v>
      </c>
      <c r="K135" s="31">
        <f>J135/I135*100</f>
        <v>92.24096512690978</v>
      </c>
    </row>
    <row r="136" spans="1:9" s="101" customFormat="1" ht="15" customHeight="1">
      <c r="A136" s="96" t="s">
        <v>140</v>
      </c>
      <c r="B136" s="97"/>
      <c r="C136" s="98"/>
      <c r="D136" s="98"/>
      <c r="E136" s="98"/>
      <c r="F136" s="99"/>
      <c r="G136" s="100"/>
      <c r="H136" s="100"/>
      <c r="I136" s="100"/>
    </row>
    <row r="137" spans="1:11" s="101" customFormat="1" ht="26.25" customHeight="1">
      <c r="A137" s="48" t="s">
        <v>27</v>
      </c>
      <c r="B137" s="49" t="s">
        <v>28</v>
      </c>
      <c r="C137" s="49" t="s">
        <v>29</v>
      </c>
      <c r="D137" s="49" t="s">
        <v>30</v>
      </c>
      <c r="E137" s="49" t="s">
        <v>31</v>
      </c>
      <c r="F137" s="50" t="s">
        <v>32</v>
      </c>
      <c r="G137" s="51" t="s">
        <v>33</v>
      </c>
      <c r="H137" s="52" t="s">
        <v>3</v>
      </c>
      <c r="I137" s="52" t="s">
        <v>4</v>
      </c>
      <c r="J137" s="20" t="s">
        <v>5</v>
      </c>
      <c r="K137" s="53" t="s">
        <v>34</v>
      </c>
    </row>
    <row r="138" spans="1:11" s="101" customFormat="1" ht="16.5" customHeight="1">
      <c r="A138" s="55">
        <v>1</v>
      </c>
      <c r="B138" s="55"/>
      <c r="C138" s="55"/>
      <c r="D138" s="55"/>
      <c r="E138" s="55"/>
      <c r="F138" s="56">
        <v>2</v>
      </c>
      <c r="G138" s="57">
        <v>3</v>
      </c>
      <c r="H138" s="58">
        <v>4</v>
      </c>
      <c r="I138" s="58">
        <v>5</v>
      </c>
      <c r="J138" s="57">
        <v>6</v>
      </c>
      <c r="K138" s="57">
        <v>7</v>
      </c>
    </row>
    <row r="139" spans="1:11" s="101" customFormat="1" ht="18.75" customHeight="1">
      <c r="A139" s="102">
        <v>8</v>
      </c>
      <c r="B139" s="102"/>
      <c r="C139" s="103"/>
      <c r="D139" s="103"/>
      <c r="E139" s="103"/>
      <c r="F139" s="104" t="s">
        <v>141</v>
      </c>
      <c r="G139" s="105">
        <v>0</v>
      </c>
      <c r="H139" s="105">
        <v>0</v>
      </c>
      <c r="I139" s="105">
        <v>0</v>
      </c>
      <c r="J139" s="105">
        <v>0</v>
      </c>
      <c r="K139" s="31">
        <v>0</v>
      </c>
    </row>
    <row r="140" spans="1:11" s="101" customFormat="1" ht="17.25" customHeight="1">
      <c r="A140" s="71"/>
      <c r="B140" s="64">
        <v>84</v>
      </c>
      <c r="C140" s="73"/>
      <c r="D140" s="73"/>
      <c r="E140" s="64">
        <v>842</v>
      </c>
      <c r="F140" s="106" t="s">
        <v>142</v>
      </c>
      <c r="G140" s="107">
        <v>0</v>
      </c>
      <c r="H140" s="107">
        <v>0</v>
      </c>
      <c r="I140" s="107">
        <v>0</v>
      </c>
      <c r="J140" s="107">
        <f>J141</f>
        <v>0</v>
      </c>
      <c r="K140" s="31">
        <v>0</v>
      </c>
    </row>
    <row r="141" spans="1:11" s="101" customFormat="1" ht="13.5" customHeight="1">
      <c r="A141" s="69"/>
      <c r="B141" s="69"/>
      <c r="C141" s="108"/>
      <c r="D141" s="108" t="s">
        <v>143</v>
      </c>
      <c r="E141" s="108"/>
      <c r="F141" s="109" t="s">
        <v>144</v>
      </c>
      <c r="G141" s="110">
        <v>0</v>
      </c>
      <c r="H141" s="110">
        <v>0</v>
      </c>
      <c r="I141" s="110">
        <v>0</v>
      </c>
      <c r="J141" s="111">
        <v>0</v>
      </c>
      <c r="K141" s="31">
        <v>0</v>
      </c>
    </row>
    <row r="142" spans="1:11" s="101" customFormat="1" ht="16.5" customHeight="1">
      <c r="A142" s="112"/>
      <c r="B142" s="94"/>
      <c r="C142" s="77"/>
      <c r="D142" s="77"/>
      <c r="E142" s="77"/>
      <c r="F142" s="95" t="s">
        <v>145</v>
      </c>
      <c r="G142" s="113">
        <f>G139</f>
        <v>0</v>
      </c>
      <c r="H142" s="113">
        <f>H139</f>
        <v>0</v>
      </c>
      <c r="I142" s="113">
        <v>0</v>
      </c>
      <c r="J142" s="113">
        <f>J139</f>
        <v>0</v>
      </c>
      <c r="K142" s="31">
        <v>0</v>
      </c>
    </row>
    <row r="143" spans="1:11" s="101" customFormat="1" ht="18.75" customHeight="1">
      <c r="A143" s="64">
        <v>5</v>
      </c>
      <c r="B143" s="64"/>
      <c r="C143" s="73"/>
      <c r="D143" s="73"/>
      <c r="E143" s="73"/>
      <c r="F143" s="106" t="s">
        <v>146</v>
      </c>
      <c r="G143" s="62">
        <f>SUM(G144)</f>
        <v>92500</v>
      </c>
      <c r="H143" s="62">
        <f>SUM(H144)</f>
        <v>81145</v>
      </c>
      <c r="I143" s="62">
        <f>SUM(I144)</f>
        <v>108710</v>
      </c>
      <c r="J143" s="62">
        <f>SUM(J144)</f>
        <v>108806.49</v>
      </c>
      <c r="K143" s="31">
        <f>J143/I143*100</f>
        <v>100.08875908380095</v>
      </c>
    </row>
    <row r="144" spans="1:11" s="101" customFormat="1" ht="18.75" customHeight="1">
      <c r="A144" s="71"/>
      <c r="B144" s="64">
        <v>54</v>
      </c>
      <c r="C144" s="73"/>
      <c r="D144" s="73"/>
      <c r="E144" s="64">
        <v>542</v>
      </c>
      <c r="F144" s="106" t="s">
        <v>147</v>
      </c>
      <c r="G144" s="62">
        <f>SUM(G145)</f>
        <v>92500</v>
      </c>
      <c r="H144" s="62">
        <f>SUM(H145)</f>
        <v>81145</v>
      </c>
      <c r="I144" s="62">
        <f>SUM(I145)</f>
        <v>108710</v>
      </c>
      <c r="J144" s="62">
        <f>SUM(J145)</f>
        <v>108806.49</v>
      </c>
      <c r="K144" s="31">
        <f>J144/I144*100</f>
        <v>100.08875908380095</v>
      </c>
    </row>
    <row r="145" spans="1:11" s="101" customFormat="1" ht="21" customHeight="1">
      <c r="A145" s="114"/>
      <c r="B145" s="114"/>
      <c r="C145" s="115"/>
      <c r="D145" s="108" t="s">
        <v>143</v>
      </c>
      <c r="E145" s="115">
        <v>5422</v>
      </c>
      <c r="F145" s="116" t="s">
        <v>148</v>
      </c>
      <c r="G145" s="117">
        <v>92500</v>
      </c>
      <c r="H145" s="117">
        <v>81145</v>
      </c>
      <c r="I145" s="117">
        <v>108710</v>
      </c>
      <c r="J145" s="117">
        <v>108806.49</v>
      </c>
      <c r="K145" s="31">
        <f>J145/I145*100</f>
        <v>100.08875908380095</v>
      </c>
    </row>
    <row r="146" spans="1:11" s="101" customFormat="1" ht="18" customHeight="1">
      <c r="A146" s="112"/>
      <c r="B146" s="94"/>
      <c r="C146" s="77"/>
      <c r="D146" s="77"/>
      <c r="E146" s="77"/>
      <c r="F146" s="95" t="s">
        <v>149</v>
      </c>
      <c r="G146" s="79">
        <f>SUM(G143)</f>
        <v>92500</v>
      </c>
      <c r="H146" s="79">
        <f>SUM(H143)</f>
        <v>81145</v>
      </c>
      <c r="I146" s="79">
        <f>SUM(I143)</f>
        <v>108710</v>
      </c>
      <c r="J146" s="79">
        <f>SUM(J143)</f>
        <v>108806.49</v>
      </c>
      <c r="K146" s="31">
        <f>J146/I146*100</f>
        <v>100.08875908380095</v>
      </c>
    </row>
    <row r="147" spans="1:11" s="101" customFormat="1" ht="18" customHeight="1">
      <c r="A147" s="112"/>
      <c r="B147" s="94"/>
      <c r="C147" s="77"/>
      <c r="D147" s="77"/>
      <c r="E147" s="77"/>
      <c r="F147" s="95" t="s">
        <v>150</v>
      </c>
      <c r="G147" s="79">
        <f>G135+G146</f>
        <v>14532200</v>
      </c>
      <c r="H147" s="79">
        <f>H135+H146</f>
        <v>6330304.74</v>
      </c>
      <c r="I147" s="79">
        <f>I135+I146</f>
        <v>8826320</v>
      </c>
      <c r="J147" s="79">
        <f>J135+J146</f>
        <v>8150014.09</v>
      </c>
      <c r="K147" s="31">
        <f>J147/I147*100</f>
        <v>92.3376230410862</v>
      </c>
    </row>
    <row r="148" spans="1:9" s="101" customFormat="1" ht="26.25" customHeight="1">
      <c r="A148" s="118" t="s">
        <v>151</v>
      </c>
      <c r="B148" s="118"/>
      <c r="C148" s="119"/>
      <c r="D148" s="119"/>
      <c r="E148" s="119"/>
      <c r="F148" s="99"/>
      <c r="G148" s="100"/>
      <c r="H148" s="100"/>
      <c r="I148" s="100"/>
    </row>
    <row r="149" spans="1:6" ht="15">
      <c r="A149" s="80" t="s">
        <v>152</v>
      </c>
      <c r="F149" s="54"/>
    </row>
    <row r="150" spans="1:6" ht="12.75">
      <c r="A150" s="120" t="s">
        <v>153</v>
      </c>
      <c r="F150" s="54"/>
    </row>
    <row r="151" spans="1:6" ht="20.25" customHeight="1">
      <c r="A151" s="121" t="s">
        <v>154</v>
      </c>
      <c r="B151" s="121"/>
      <c r="C151" s="121"/>
      <c r="D151" s="121"/>
      <c r="E151" s="121"/>
      <c r="F151" s="121"/>
    </row>
    <row r="152" spans="1:11" ht="20.25" customHeight="1">
      <c r="A152" s="122" t="s">
        <v>155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1:11" s="126" customFormat="1" ht="18.75" customHeight="1">
      <c r="A153" s="123" t="s">
        <v>156</v>
      </c>
      <c r="B153" s="123"/>
      <c r="C153" s="123"/>
      <c r="D153" s="123"/>
      <c r="E153" s="123"/>
      <c r="F153" s="124" t="s">
        <v>157</v>
      </c>
      <c r="G153" s="125"/>
      <c r="H153" s="125"/>
      <c r="I153" s="125"/>
      <c r="J153" s="125"/>
      <c r="K153" s="125"/>
    </row>
    <row r="154" spans="1:11" s="126" customFormat="1" ht="18.75" customHeight="1">
      <c r="A154" s="127" t="s">
        <v>158</v>
      </c>
      <c r="B154" s="128"/>
      <c r="C154" s="128"/>
      <c r="D154" s="128"/>
      <c r="E154" s="123"/>
      <c r="F154" s="124" t="s">
        <v>159</v>
      </c>
      <c r="G154" s="125"/>
      <c r="H154" s="125"/>
      <c r="I154" s="125"/>
      <c r="J154" s="125"/>
      <c r="K154" s="125"/>
    </row>
    <row r="155" spans="1:11" ht="18.75" customHeight="1">
      <c r="A155" s="127"/>
      <c r="B155" s="128"/>
      <c r="C155" s="128" t="s">
        <v>160</v>
      </c>
      <c r="D155" s="128"/>
      <c r="E155" s="128" t="s">
        <v>161</v>
      </c>
      <c r="F155" s="129" t="s">
        <v>162</v>
      </c>
      <c r="G155" s="79">
        <f>G162+G166+G171</f>
        <v>463600</v>
      </c>
      <c r="H155" s="79">
        <f>H162+H166+H171</f>
        <v>259093.87</v>
      </c>
      <c r="I155" s="79">
        <f>I162+I166+I171</f>
        <v>381420</v>
      </c>
      <c r="J155" s="79">
        <f>J162+J166+J171</f>
        <v>371771.88</v>
      </c>
      <c r="K155" s="31">
        <f>J155/I155*100</f>
        <v>97.47047349378639</v>
      </c>
    </row>
    <row r="156" spans="1:11" ht="13.5" customHeight="1">
      <c r="A156" s="127"/>
      <c r="B156" s="128"/>
      <c r="C156" s="128"/>
      <c r="D156" s="128"/>
      <c r="E156" s="128"/>
      <c r="F156" s="130"/>
      <c r="G156" s="125"/>
      <c r="H156" s="125"/>
      <c r="I156" s="125"/>
      <c r="J156" s="125"/>
      <c r="K156" s="125"/>
    </row>
    <row r="157" spans="1:9" s="134" customFormat="1" ht="13.5">
      <c r="A157" s="131" t="s">
        <v>163</v>
      </c>
      <c r="B157" s="131"/>
      <c r="C157" s="131"/>
      <c r="D157" s="131"/>
      <c r="E157" s="131"/>
      <c r="F157" s="132"/>
      <c r="G157" s="133"/>
      <c r="H157" s="133"/>
      <c r="I157" s="133"/>
    </row>
    <row r="158" spans="1:11" s="134" customFormat="1" ht="13.5">
      <c r="A158" s="135" t="s">
        <v>164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1:11" s="54" customFormat="1" ht="27.75">
      <c r="A159" s="136" t="s">
        <v>165</v>
      </c>
      <c r="B159" s="137" t="s">
        <v>28</v>
      </c>
      <c r="C159" s="137"/>
      <c r="D159" s="137" t="s">
        <v>29</v>
      </c>
      <c r="E159" s="137" t="s">
        <v>31</v>
      </c>
      <c r="F159" s="138" t="s">
        <v>32</v>
      </c>
      <c r="G159" s="51" t="s">
        <v>33</v>
      </c>
      <c r="H159" s="52" t="s">
        <v>3</v>
      </c>
      <c r="I159" s="52" t="s">
        <v>4</v>
      </c>
      <c r="J159" s="20" t="s">
        <v>5</v>
      </c>
      <c r="K159" s="53" t="s">
        <v>34</v>
      </c>
    </row>
    <row r="160" spans="1:11" s="59" customFormat="1" ht="13.5" customHeight="1">
      <c r="A160" s="55">
        <v>1</v>
      </c>
      <c r="B160" s="55"/>
      <c r="C160" s="55"/>
      <c r="D160" s="55"/>
      <c r="E160" s="55"/>
      <c r="F160" s="56">
        <v>2</v>
      </c>
      <c r="G160" s="57">
        <v>3</v>
      </c>
      <c r="H160" s="58">
        <v>4</v>
      </c>
      <c r="I160" s="58">
        <v>5</v>
      </c>
      <c r="J160" s="57">
        <v>6</v>
      </c>
      <c r="K160" s="57">
        <v>7</v>
      </c>
    </row>
    <row r="161" spans="1:11" s="59" customFormat="1" ht="14.25" customHeight="1">
      <c r="A161" s="139" t="s">
        <v>166</v>
      </c>
      <c r="B161" s="139"/>
      <c r="C161" s="139"/>
      <c r="D161" s="139"/>
      <c r="E161" s="139"/>
      <c r="F161" s="139"/>
      <c r="G161" s="139"/>
      <c r="H161" s="139"/>
      <c r="I161" s="139"/>
      <c r="J161" s="140"/>
      <c r="K161" s="140"/>
    </row>
    <row r="162" spans="1:11" ht="12.75">
      <c r="A162" s="60">
        <v>3</v>
      </c>
      <c r="B162" s="60"/>
      <c r="C162" s="83"/>
      <c r="D162" s="83"/>
      <c r="E162" s="83"/>
      <c r="F162" s="61" t="s">
        <v>167</v>
      </c>
      <c r="G162" s="62">
        <f>SUM(G163)</f>
        <v>30000</v>
      </c>
      <c r="H162" s="62">
        <f>SUM(H163)</f>
        <v>0</v>
      </c>
      <c r="I162" s="62">
        <f>SUM(I163)</f>
        <v>10000</v>
      </c>
      <c r="J162" s="62">
        <f>SUM(J163)</f>
        <v>9256.93</v>
      </c>
      <c r="K162" s="31">
        <f>J162/I162*100</f>
        <v>92.5693</v>
      </c>
    </row>
    <row r="163" spans="1:11" ht="12.75">
      <c r="A163" s="63" t="s">
        <v>168</v>
      </c>
      <c r="B163" s="64">
        <v>32</v>
      </c>
      <c r="C163" s="73"/>
      <c r="D163" s="73"/>
      <c r="E163" s="64">
        <v>329</v>
      </c>
      <c r="F163" s="61" t="s">
        <v>107</v>
      </c>
      <c r="G163" s="62">
        <f>SUM(G164)</f>
        <v>30000</v>
      </c>
      <c r="H163" s="62">
        <f>SUM(H164)</f>
        <v>0</v>
      </c>
      <c r="I163" s="62">
        <f>SUM(I164)</f>
        <v>10000</v>
      </c>
      <c r="J163" s="62">
        <f>SUM(J164)</f>
        <v>9256.93</v>
      </c>
      <c r="K163" s="31">
        <f>J163/I163*100</f>
        <v>92.5693</v>
      </c>
    </row>
    <row r="164" spans="1:11" ht="12.75">
      <c r="A164" s="63"/>
      <c r="B164" s="63"/>
      <c r="C164" s="74"/>
      <c r="D164" s="141">
        <v>1</v>
      </c>
      <c r="E164" s="74">
        <v>3299</v>
      </c>
      <c r="F164" s="67" t="s">
        <v>169</v>
      </c>
      <c r="G164" s="68">
        <v>30000</v>
      </c>
      <c r="H164" s="68">
        <v>0</v>
      </c>
      <c r="I164" s="68">
        <v>10000</v>
      </c>
      <c r="J164" s="68">
        <v>9256.93</v>
      </c>
      <c r="K164" s="31">
        <f>J164/I164*100</f>
        <v>92.5693</v>
      </c>
    </row>
    <row r="165" spans="1:11" ht="13.5">
      <c r="A165" s="142"/>
      <c r="B165" s="71"/>
      <c r="C165" s="71"/>
      <c r="D165" s="71"/>
      <c r="E165" s="71"/>
      <c r="F165" s="143"/>
      <c r="G165" s="144"/>
      <c r="H165" s="144"/>
      <c r="I165" s="144"/>
      <c r="J165" s="144"/>
      <c r="K165" s="31"/>
    </row>
    <row r="166" spans="1:11" ht="12.75">
      <c r="A166" s="64">
        <v>3</v>
      </c>
      <c r="B166" s="64"/>
      <c r="C166" s="73"/>
      <c r="D166" s="73"/>
      <c r="E166" s="73"/>
      <c r="F166" s="61" t="s">
        <v>170</v>
      </c>
      <c r="G166" s="62">
        <f>SUM(G167)</f>
        <v>142600</v>
      </c>
      <c r="H166" s="62">
        <f>SUM(H167)</f>
        <v>70629.04</v>
      </c>
      <c r="I166" s="62">
        <f>SUM(I167)</f>
        <v>80980</v>
      </c>
      <c r="J166" s="62">
        <f>SUM(J167)</f>
        <v>75329.04</v>
      </c>
      <c r="K166" s="31">
        <f>J166/I166*100</f>
        <v>93.02178315633489</v>
      </c>
    </row>
    <row r="167" spans="1:11" ht="12.75">
      <c r="A167" s="63" t="s">
        <v>168</v>
      </c>
      <c r="B167" s="64">
        <v>32</v>
      </c>
      <c r="C167" s="73"/>
      <c r="D167" s="73"/>
      <c r="E167" s="64">
        <v>329</v>
      </c>
      <c r="F167" s="61" t="s">
        <v>171</v>
      </c>
      <c r="G167" s="62">
        <f>SUM(G168:G169)</f>
        <v>142600</v>
      </c>
      <c r="H167" s="62">
        <f>SUM(H168:H169)</f>
        <v>70629.04</v>
      </c>
      <c r="I167" s="62">
        <f>SUM(I168:I169)</f>
        <v>80980</v>
      </c>
      <c r="J167" s="62">
        <f>SUM(J168:J169)</f>
        <v>75329.04</v>
      </c>
      <c r="K167" s="31">
        <f>J167/I167*100</f>
        <v>93.02178315633489</v>
      </c>
    </row>
    <row r="168" spans="1:11" ht="24.75">
      <c r="A168" s="63"/>
      <c r="B168" s="64"/>
      <c r="C168" s="74"/>
      <c r="D168" s="141">
        <v>2</v>
      </c>
      <c r="E168" s="74">
        <v>3291</v>
      </c>
      <c r="F168" s="67" t="s">
        <v>172</v>
      </c>
      <c r="G168" s="68">
        <v>22600</v>
      </c>
      <c r="H168" s="68">
        <v>0</v>
      </c>
      <c r="I168" s="68">
        <v>10350</v>
      </c>
      <c r="J168" s="68">
        <v>4700</v>
      </c>
      <c r="K168" s="31">
        <f>J168/I168*100</f>
        <v>45.410628019323674</v>
      </c>
    </row>
    <row r="169" spans="1:11" ht="12.75">
      <c r="A169" s="63"/>
      <c r="B169" s="64"/>
      <c r="C169" s="74"/>
      <c r="D169" s="141">
        <v>3</v>
      </c>
      <c r="E169" s="74">
        <v>3291</v>
      </c>
      <c r="F169" s="67" t="s">
        <v>173</v>
      </c>
      <c r="G169" s="68">
        <v>120000</v>
      </c>
      <c r="H169" s="68">
        <v>70629.04</v>
      </c>
      <c r="I169" s="68">
        <v>70630</v>
      </c>
      <c r="J169" s="68">
        <v>70629.04</v>
      </c>
      <c r="K169" s="31">
        <f>J169/I169*100</f>
        <v>99.99864080419084</v>
      </c>
    </row>
    <row r="170" spans="1:11" s="98" customFormat="1" ht="12.75" customHeight="1">
      <c r="A170" s="139" t="s">
        <v>174</v>
      </c>
      <c r="B170" s="139"/>
      <c r="C170" s="139"/>
      <c r="D170" s="139"/>
      <c r="E170" s="139"/>
      <c r="F170" s="139"/>
      <c r="G170" s="139"/>
      <c r="H170" s="139"/>
      <c r="I170" s="139"/>
      <c r="J170" s="140"/>
      <c r="K170" s="31"/>
    </row>
    <row r="171" spans="1:11" s="98" customFormat="1" ht="12.75" customHeight="1">
      <c r="A171" s="60">
        <v>3</v>
      </c>
      <c r="B171" s="64">
        <v>32</v>
      </c>
      <c r="C171" s="83"/>
      <c r="D171" s="83"/>
      <c r="E171" s="83"/>
      <c r="F171" s="61" t="s">
        <v>167</v>
      </c>
      <c r="G171" s="62">
        <f>G172+G174</f>
        <v>291000</v>
      </c>
      <c r="H171" s="62">
        <f>H172+H174</f>
        <v>188464.83000000002</v>
      </c>
      <c r="I171" s="62">
        <f>I172+I174</f>
        <v>290440</v>
      </c>
      <c r="J171" s="62">
        <f>J172+J174</f>
        <v>287185.91000000003</v>
      </c>
      <c r="K171" s="31">
        <f>J171/I171*100</f>
        <v>98.87959991736676</v>
      </c>
    </row>
    <row r="172" spans="1:11" s="98" customFormat="1" ht="12.75" customHeight="1">
      <c r="A172" s="63" t="s">
        <v>168</v>
      </c>
      <c r="B172" s="64">
        <v>32</v>
      </c>
      <c r="C172" s="73"/>
      <c r="D172" s="73"/>
      <c r="E172" s="64">
        <v>323</v>
      </c>
      <c r="F172" s="61" t="s">
        <v>107</v>
      </c>
      <c r="G172" s="62">
        <f>SUM(G173:G173)</f>
        <v>35000</v>
      </c>
      <c r="H172" s="62">
        <f>SUM(H173:H173)</f>
        <v>0</v>
      </c>
      <c r="I172" s="62">
        <f>SUM(I173:I173)</f>
        <v>14438</v>
      </c>
      <c r="J172" s="62">
        <f>SUM(J173:J173)</f>
        <v>14437.5</v>
      </c>
      <c r="K172" s="31">
        <f>J172/I172*100</f>
        <v>99.99653691647042</v>
      </c>
    </row>
    <row r="173" spans="1:11" s="98" customFormat="1" ht="12.75" customHeight="1">
      <c r="A173" s="63"/>
      <c r="B173" s="63"/>
      <c r="C173" s="74"/>
      <c r="D173" s="141">
        <v>4</v>
      </c>
      <c r="E173" s="74">
        <v>3233</v>
      </c>
      <c r="F173" s="67" t="s">
        <v>175</v>
      </c>
      <c r="G173" s="68">
        <v>35000</v>
      </c>
      <c r="H173" s="68">
        <v>0</v>
      </c>
      <c r="I173" s="68">
        <v>14438</v>
      </c>
      <c r="J173" s="68">
        <v>14437.5</v>
      </c>
      <c r="K173" s="31">
        <f>J173/I173*100</f>
        <v>99.99653691647042</v>
      </c>
    </row>
    <row r="174" spans="1:11" s="98" customFormat="1" ht="12.75" customHeight="1">
      <c r="A174" s="63"/>
      <c r="B174" s="63"/>
      <c r="C174" s="73"/>
      <c r="D174" s="88"/>
      <c r="E174" s="64">
        <v>329</v>
      </c>
      <c r="F174" s="61" t="s">
        <v>171</v>
      </c>
      <c r="G174" s="62">
        <f>SUM(G175:G184)</f>
        <v>256000</v>
      </c>
      <c r="H174" s="62">
        <f>SUM(H175:H184)</f>
        <v>188464.83000000002</v>
      </c>
      <c r="I174" s="62">
        <f>SUM(I175:I184)</f>
        <v>276002</v>
      </c>
      <c r="J174" s="62">
        <f>SUM(J175:J184)</f>
        <v>272748.41000000003</v>
      </c>
      <c r="K174" s="31">
        <f>J174/I174*100</f>
        <v>98.82117158571316</v>
      </c>
    </row>
    <row r="175" spans="1:11" s="98" customFormat="1" ht="12.75" customHeight="1">
      <c r="A175" s="63"/>
      <c r="B175" s="63"/>
      <c r="C175" s="74"/>
      <c r="D175" s="141">
        <v>5</v>
      </c>
      <c r="E175" s="74">
        <v>3299</v>
      </c>
      <c r="F175" s="67" t="s">
        <v>176</v>
      </c>
      <c r="G175" s="68">
        <v>80000</v>
      </c>
      <c r="H175" s="68">
        <v>119673.83</v>
      </c>
      <c r="I175" s="68">
        <v>127674</v>
      </c>
      <c r="J175" s="68">
        <v>123282.84</v>
      </c>
      <c r="K175" s="31">
        <f>J175/I175*100</f>
        <v>96.56064664692889</v>
      </c>
    </row>
    <row r="176" spans="1:11" s="98" customFormat="1" ht="12.75" customHeight="1">
      <c r="A176" s="63"/>
      <c r="B176" s="63"/>
      <c r="C176" s="74"/>
      <c r="D176" s="141">
        <v>6</v>
      </c>
      <c r="E176" s="74">
        <v>3299</v>
      </c>
      <c r="F176" s="67" t="s">
        <v>177</v>
      </c>
      <c r="G176" s="68">
        <v>20000</v>
      </c>
      <c r="H176" s="68">
        <v>3710.58</v>
      </c>
      <c r="I176" s="68">
        <v>4212</v>
      </c>
      <c r="J176" s="68">
        <v>4189.25</v>
      </c>
      <c r="K176" s="31">
        <f>J176/I176*100</f>
        <v>99.45987654320987</v>
      </c>
    </row>
    <row r="177" spans="1:11" s="98" customFormat="1" ht="12.75" customHeight="1">
      <c r="A177" s="63"/>
      <c r="B177" s="63"/>
      <c r="C177" s="74"/>
      <c r="D177" s="141">
        <v>7</v>
      </c>
      <c r="E177" s="74">
        <v>3299</v>
      </c>
      <c r="F177" s="67" t="s">
        <v>178</v>
      </c>
      <c r="G177" s="68">
        <v>80000</v>
      </c>
      <c r="H177" s="68">
        <v>44372.91</v>
      </c>
      <c r="I177" s="68">
        <v>53391</v>
      </c>
      <c r="J177" s="68">
        <v>62265.44</v>
      </c>
      <c r="K177" s="31">
        <f>J177/I177*100</f>
        <v>116.62160289187318</v>
      </c>
    </row>
    <row r="178" spans="1:11" s="98" customFormat="1" ht="12.75" customHeight="1">
      <c r="A178" s="63"/>
      <c r="B178" s="63"/>
      <c r="C178" s="74"/>
      <c r="D178" s="141">
        <v>8</v>
      </c>
      <c r="E178" s="74">
        <v>3299</v>
      </c>
      <c r="F178" s="67" t="s">
        <v>179</v>
      </c>
      <c r="G178" s="68">
        <v>5000</v>
      </c>
      <c r="H178" s="68">
        <v>2200</v>
      </c>
      <c r="I178" s="68">
        <v>2200</v>
      </c>
      <c r="J178" s="68">
        <v>2200</v>
      </c>
      <c r="K178" s="31">
        <f>J178/I178*100</f>
        <v>100</v>
      </c>
    </row>
    <row r="179" spans="1:11" s="98" customFormat="1" ht="12.75" customHeight="1">
      <c r="A179" s="63"/>
      <c r="B179" s="63"/>
      <c r="C179" s="74"/>
      <c r="D179" s="141">
        <v>9</v>
      </c>
      <c r="E179" s="74">
        <v>3299</v>
      </c>
      <c r="F179" s="67" t="s">
        <v>180</v>
      </c>
      <c r="G179" s="68">
        <v>6000</v>
      </c>
      <c r="H179" s="68">
        <v>0</v>
      </c>
      <c r="I179" s="68">
        <v>6000</v>
      </c>
      <c r="J179" s="68">
        <v>6704.55</v>
      </c>
      <c r="K179" s="31">
        <f>J179/I179*100</f>
        <v>111.7425</v>
      </c>
    </row>
    <row r="180" spans="1:11" s="98" customFormat="1" ht="12.75" customHeight="1">
      <c r="A180" s="63"/>
      <c r="B180" s="63"/>
      <c r="C180" s="74"/>
      <c r="D180" s="141">
        <v>9</v>
      </c>
      <c r="E180" s="74">
        <v>3299</v>
      </c>
      <c r="F180" s="67" t="s">
        <v>181</v>
      </c>
      <c r="G180" s="68">
        <v>0</v>
      </c>
      <c r="H180" s="68">
        <v>500.7</v>
      </c>
      <c r="I180" s="68">
        <v>600</v>
      </c>
      <c r="J180" s="68">
        <v>500.7</v>
      </c>
      <c r="K180" s="31">
        <f>J180/I180*100</f>
        <v>83.45</v>
      </c>
    </row>
    <row r="181" spans="1:11" s="98" customFormat="1" ht="12.75" customHeight="1">
      <c r="A181" s="63"/>
      <c r="B181" s="63"/>
      <c r="C181" s="74"/>
      <c r="D181" s="141">
        <v>10</v>
      </c>
      <c r="E181" s="74">
        <v>3299</v>
      </c>
      <c r="F181" s="67" t="s">
        <v>182</v>
      </c>
      <c r="G181" s="68">
        <v>10000</v>
      </c>
      <c r="H181" s="68">
        <v>3129</v>
      </c>
      <c r="I181" s="68">
        <v>18200</v>
      </c>
      <c r="J181" s="68">
        <v>11864.02</v>
      </c>
      <c r="K181" s="31">
        <f>J181/I181*100</f>
        <v>65.18692307692308</v>
      </c>
    </row>
    <row r="182" spans="1:11" s="98" customFormat="1" ht="12.75" customHeight="1">
      <c r="A182" s="63"/>
      <c r="B182" s="63"/>
      <c r="C182" s="145"/>
      <c r="D182" s="141">
        <v>11</v>
      </c>
      <c r="E182" s="145">
        <v>3299</v>
      </c>
      <c r="F182" s="67" t="s">
        <v>183</v>
      </c>
      <c r="G182" s="68">
        <v>10000</v>
      </c>
      <c r="H182" s="68">
        <v>0</v>
      </c>
      <c r="I182" s="68">
        <v>7725</v>
      </c>
      <c r="J182" s="68">
        <v>7725</v>
      </c>
      <c r="K182" s="31">
        <f>J182/I182*100</f>
        <v>100</v>
      </c>
    </row>
    <row r="183" spans="1:11" s="98" customFormat="1" ht="12.75" customHeight="1">
      <c r="A183" s="63"/>
      <c r="B183" s="63"/>
      <c r="C183" s="145"/>
      <c r="D183" s="146">
        <v>12</v>
      </c>
      <c r="E183" s="145">
        <v>3299</v>
      </c>
      <c r="F183" s="67" t="s">
        <v>184</v>
      </c>
      <c r="G183" s="68">
        <v>20000</v>
      </c>
      <c r="H183" s="68">
        <v>14877.81</v>
      </c>
      <c r="I183" s="68">
        <v>36000</v>
      </c>
      <c r="J183" s="68">
        <v>36516.86</v>
      </c>
      <c r="K183" s="31">
        <f>J183/I183*100</f>
        <v>101.43572222222221</v>
      </c>
    </row>
    <row r="184" spans="1:11" s="98" customFormat="1" ht="12.75" customHeight="1">
      <c r="A184" s="63"/>
      <c r="B184" s="63"/>
      <c r="C184" s="74"/>
      <c r="D184" s="141">
        <v>13</v>
      </c>
      <c r="E184" s="74">
        <v>3299</v>
      </c>
      <c r="F184" s="67" t="s">
        <v>185</v>
      </c>
      <c r="G184" s="68">
        <v>25000</v>
      </c>
      <c r="H184" s="68">
        <v>0</v>
      </c>
      <c r="I184" s="68">
        <v>20000</v>
      </c>
      <c r="J184" s="68">
        <v>17499.75</v>
      </c>
      <c r="K184" s="31">
        <f>J184/I184*100</f>
        <v>87.49875</v>
      </c>
    </row>
    <row r="185" spans="1:11" s="126" customFormat="1" ht="15" customHeight="1">
      <c r="A185" s="147"/>
      <c r="B185" s="123"/>
      <c r="C185" s="123"/>
      <c r="D185" s="123"/>
      <c r="E185" s="123"/>
      <c r="F185" s="124"/>
      <c r="G185" s="125"/>
      <c r="H185" s="125"/>
      <c r="I185" s="125"/>
      <c r="J185" s="125"/>
      <c r="K185" s="125"/>
    </row>
    <row r="186" spans="1:11" s="134" customFormat="1" ht="33" customHeight="1">
      <c r="A186" s="148"/>
      <c r="B186" s="149"/>
      <c r="C186" s="149"/>
      <c r="D186" s="149"/>
      <c r="E186" s="149"/>
      <c r="F186" s="150" t="s">
        <v>186</v>
      </c>
      <c r="G186" s="151">
        <f>G192+G259</f>
        <v>883000</v>
      </c>
      <c r="H186" s="151">
        <f>H192+H259</f>
        <v>781243.76</v>
      </c>
      <c r="I186" s="151">
        <f>I192+I259</f>
        <v>1073813</v>
      </c>
      <c r="J186" s="151">
        <f>J192+J259</f>
        <v>1069603.45</v>
      </c>
      <c r="K186" s="31">
        <f>J186/I186*100</f>
        <v>99.60798109167983</v>
      </c>
    </row>
    <row r="187" spans="1:11" s="134" customFormat="1" ht="13.5">
      <c r="A187" s="127" t="s">
        <v>187</v>
      </c>
      <c r="B187" s="127"/>
      <c r="C187" s="127"/>
      <c r="D187" s="127"/>
      <c r="E187" s="127"/>
      <c r="F187" s="152"/>
      <c r="G187" s="153"/>
      <c r="H187" s="153"/>
      <c r="I187" s="153"/>
      <c r="J187" s="126"/>
      <c r="K187" s="126"/>
    </row>
    <row r="188" spans="1:11" s="134" customFormat="1" ht="15.75" customHeight="1">
      <c r="A188" s="154" t="s">
        <v>164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</row>
    <row r="189" spans="1:11" s="54" customFormat="1" ht="27.75">
      <c r="A189" s="48" t="s">
        <v>27</v>
      </c>
      <c r="B189" s="49" t="s">
        <v>28</v>
      </c>
      <c r="C189" s="49" t="s">
        <v>29</v>
      </c>
      <c r="D189" s="49"/>
      <c r="E189" s="49" t="s">
        <v>31</v>
      </c>
      <c r="F189" s="50" t="s">
        <v>32</v>
      </c>
      <c r="G189" s="51" t="s">
        <v>33</v>
      </c>
      <c r="H189" s="52" t="s">
        <v>3</v>
      </c>
      <c r="I189" s="52" t="s">
        <v>4</v>
      </c>
      <c r="J189" s="20" t="s">
        <v>5</v>
      </c>
      <c r="K189" s="53" t="s">
        <v>34</v>
      </c>
    </row>
    <row r="190" spans="1:11" s="59" customFormat="1" ht="13.5" customHeight="1">
      <c r="A190" s="55">
        <v>1</v>
      </c>
      <c r="B190" s="55"/>
      <c r="C190" s="55"/>
      <c r="D190" s="55"/>
      <c r="E190" s="55"/>
      <c r="F190" s="56">
        <v>2</v>
      </c>
      <c r="G190" s="57">
        <v>3</v>
      </c>
      <c r="H190" s="58">
        <v>4</v>
      </c>
      <c r="I190" s="58">
        <v>5</v>
      </c>
      <c r="J190" s="57">
        <v>6</v>
      </c>
      <c r="K190" s="57">
        <v>7</v>
      </c>
    </row>
    <row r="191" spans="1:11" s="59" customFormat="1" ht="15" customHeight="1">
      <c r="A191" s="139" t="s">
        <v>188</v>
      </c>
      <c r="B191" s="139"/>
      <c r="C191" s="139"/>
      <c r="D191" s="139"/>
      <c r="E191" s="139"/>
      <c r="F191" s="139"/>
      <c r="G191" s="139"/>
      <c r="H191" s="139"/>
      <c r="I191" s="139"/>
      <c r="J191" s="140"/>
      <c r="K191" s="140"/>
    </row>
    <row r="192" spans="1:11" ht="12.75">
      <c r="A192" s="60">
        <v>3</v>
      </c>
      <c r="B192" s="60"/>
      <c r="C192" s="83"/>
      <c r="D192" s="83"/>
      <c r="E192" s="83"/>
      <c r="F192" s="61" t="s">
        <v>96</v>
      </c>
      <c r="G192" s="62">
        <f>SUM(G193+G200+G245+G250+G254)</f>
        <v>873000</v>
      </c>
      <c r="H192" s="62">
        <f>SUM(H193+H200+H245+H250+H254)</f>
        <v>757493.76</v>
      </c>
      <c r="I192" s="62">
        <f>SUM(I193+I200+I245+I250+I254)</f>
        <v>1050063</v>
      </c>
      <c r="J192" s="62">
        <f>SUM(J193+J200+J245+J250+J254)</f>
        <v>1045853.45</v>
      </c>
      <c r="K192" s="31">
        <f>J192/I192*100</f>
        <v>99.59911452931871</v>
      </c>
    </row>
    <row r="193" spans="1:11" ht="12.75">
      <c r="A193" s="63" t="s">
        <v>168</v>
      </c>
      <c r="B193" s="64">
        <v>31</v>
      </c>
      <c r="C193" s="73"/>
      <c r="D193" s="73"/>
      <c r="E193" s="73"/>
      <c r="F193" s="61" t="s">
        <v>97</v>
      </c>
      <c r="G193" s="62">
        <f>SUM(G194+G196+G198)</f>
        <v>490000</v>
      </c>
      <c r="H193" s="62">
        <f>SUM(H194+H196+H198)</f>
        <v>362785.43</v>
      </c>
      <c r="I193" s="62">
        <f>SUM(I194+I196+I198)</f>
        <v>500436</v>
      </c>
      <c r="J193" s="62">
        <f>SUM(J194+J196+J198)</f>
        <v>499814.12</v>
      </c>
      <c r="K193" s="31">
        <f>J193/I193*100</f>
        <v>99.87573236138087</v>
      </c>
    </row>
    <row r="194" spans="1:11" ht="12.75">
      <c r="A194" s="63"/>
      <c r="B194" s="64"/>
      <c r="C194" s="73"/>
      <c r="D194" s="73"/>
      <c r="E194" s="64">
        <v>311</v>
      </c>
      <c r="F194" s="61" t="s">
        <v>189</v>
      </c>
      <c r="G194" s="62">
        <f>SUM(G195)</f>
        <v>400000</v>
      </c>
      <c r="H194" s="62">
        <f>SUM(H195)</f>
        <v>306253.6</v>
      </c>
      <c r="I194" s="62">
        <f>SUM(I195)</f>
        <v>420786</v>
      </c>
      <c r="J194" s="62">
        <f>SUM(J195)</f>
        <v>420784.66</v>
      </c>
      <c r="K194" s="31">
        <f>J194/I194*100</f>
        <v>99.99968154834048</v>
      </c>
    </row>
    <row r="195" spans="1:11" ht="12.75">
      <c r="A195" s="63"/>
      <c r="B195" s="63"/>
      <c r="C195" s="74">
        <v>311</v>
      </c>
      <c r="D195" s="141">
        <v>14</v>
      </c>
      <c r="E195" s="74">
        <v>3111</v>
      </c>
      <c r="F195" s="67" t="s">
        <v>190</v>
      </c>
      <c r="G195" s="68">
        <v>400000</v>
      </c>
      <c r="H195" s="68">
        <v>306253.6</v>
      </c>
      <c r="I195" s="68">
        <v>420786</v>
      </c>
      <c r="J195" s="68">
        <v>420784.66</v>
      </c>
      <c r="K195" s="31">
        <f>J195/I195*100</f>
        <v>99.99968154834048</v>
      </c>
    </row>
    <row r="196" spans="1:11" ht="12.75">
      <c r="A196" s="63"/>
      <c r="B196" s="63"/>
      <c r="C196" s="73"/>
      <c r="D196" s="88"/>
      <c r="E196" s="64">
        <v>312</v>
      </c>
      <c r="F196" s="61" t="s">
        <v>191</v>
      </c>
      <c r="G196" s="62">
        <f>SUM(G197)</f>
        <v>20000</v>
      </c>
      <c r="H196" s="62">
        <f>SUM(H197)</f>
        <v>6000</v>
      </c>
      <c r="I196" s="62">
        <f>SUM(I197)</f>
        <v>10150</v>
      </c>
      <c r="J196" s="62">
        <f>SUM(J197)</f>
        <v>9600</v>
      </c>
      <c r="K196" s="31">
        <f>J196/I196*100</f>
        <v>94.58128078817734</v>
      </c>
    </row>
    <row r="197" spans="1:11" ht="12.75">
      <c r="A197" s="63"/>
      <c r="B197" s="63"/>
      <c r="C197" s="74">
        <v>312</v>
      </c>
      <c r="D197" s="141">
        <v>15</v>
      </c>
      <c r="E197" s="74">
        <v>3121</v>
      </c>
      <c r="F197" s="67" t="s">
        <v>192</v>
      </c>
      <c r="G197" s="68">
        <v>20000</v>
      </c>
      <c r="H197" s="68">
        <v>6000</v>
      </c>
      <c r="I197" s="68">
        <v>10150</v>
      </c>
      <c r="J197" s="68">
        <v>9600</v>
      </c>
      <c r="K197" s="31">
        <f>J197/I197*100</f>
        <v>94.58128078817734</v>
      </c>
    </row>
    <row r="198" spans="1:11" ht="12.75">
      <c r="A198" s="63"/>
      <c r="B198" s="63"/>
      <c r="C198" s="73"/>
      <c r="D198" s="88"/>
      <c r="E198" s="64">
        <v>313</v>
      </c>
      <c r="F198" s="61" t="s">
        <v>193</v>
      </c>
      <c r="G198" s="62">
        <f>SUM(G199:G199)</f>
        <v>70000</v>
      </c>
      <c r="H198" s="62">
        <f>SUM(H199:H199)</f>
        <v>50531.83</v>
      </c>
      <c r="I198" s="62">
        <f>SUM(I199:I199)</f>
        <v>69500</v>
      </c>
      <c r="J198" s="62">
        <f>SUM(J199:J199)</f>
        <v>69429.46</v>
      </c>
      <c r="K198" s="31">
        <f>J198/I198*100</f>
        <v>99.89850359712231</v>
      </c>
    </row>
    <row r="199" spans="1:11" ht="12.75">
      <c r="A199" s="63"/>
      <c r="B199" s="63"/>
      <c r="C199" s="74"/>
      <c r="D199" s="141">
        <v>16</v>
      </c>
      <c r="E199" s="74">
        <v>3132</v>
      </c>
      <c r="F199" s="67" t="s">
        <v>194</v>
      </c>
      <c r="G199" s="68">
        <v>70000</v>
      </c>
      <c r="H199" s="68">
        <v>50531.83</v>
      </c>
      <c r="I199" s="68">
        <v>69500</v>
      </c>
      <c r="J199" s="68">
        <v>69429.46</v>
      </c>
      <c r="K199" s="31">
        <f>J199/I199*100</f>
        <v>99.89850359712231</v>
      </c>
    </row>
    <row r="200" spans="1:11" ht="12.75">
      <c r="A200" s="63" t="s">
        <v>168</v>
      </c>
      <c r="B200" s="64">
        <v>32</v>
      </c>
      <c r="C200" s="73"/>
      <c r="D200" s="88"/>
      <c r="E200" s="73"/>
      <c r="F200" s="61" t="s">
        <v>107</v>
      </c>
      <c r="G200" s="62">
        <f>SUM(G201+G206+G215+G236+G238)</f>
        <v>368500</v>
      </c>
      <c r="H200" s="62">
        <f>SUM(H201+H206+H215+H236+H238)</f>
        <v>341871.69</v>
      </c>
      <c r="I200" s="62">
        <f>SUM(I201+I206+I215+I236+I238)</f>
        <v>463607</v>
      </c>
      <c r="J200" s="62">
        <f>SUM(J201+J206+J215+J236+J238)</f>
        <v>462849.37</v>
      </c>
      <c r="K200" s="31">
        <f>J200/I200*100</f>
        <v>99.8365792578628</v>
      </c>
    </row>
    <row r="201" spans="1:11" ht="12.75">
      <c r="A201" s="63"/>
      <c r="B201" s="64"/>
      <c r="C201" s="73"/>
      <c r="D201" s="88"/>
      <c r="E201" s="64">
        <v>321</v>
      </c>
      <c r="F201" s="61" t="s">
        <v>108</v>
      </c>
      <c r="G201" s="62">
        <f>SUM(G202:G204)</f>
        <v>34000</v>
      </c>
      <c r="H201" s="62">
        <f>SUM(H202:H204)</f>
        <v>19003.75</v>
      </c>
      <c r="I201" s="62">
        <f>SUM(I202:I204)</f>
        <v>32300</v>
      </c>
      <c r="J201" s="62">
        <f>SUM(J202:J204)</f>
        <v>31389.100000000002</v>
      </c>
      <c r="K201" s="31">
        <f>J201/I201*100</f>
        <v>97.17987616099072</v>
      </c>
    </row>
    <row r="202" spans="1:11" ht="12.75">
      <c r="A202" s="63"/>
      <c r="B202" s="63"/>
      <c r="C202" s="74"/>
      <c r="D202" s="141">
        <v>17</v>
      </c>
      <c r="E202" s="74">
        <v>3213</v>
      </c>
      <c r="F202" s="67" t="s">
        <v>195</v>
      </c>
      <c r="G202" s="68">
        <v>4000</v>
      </c>
      <c r="H202" s="68">
        <v>3093.75</v>
      </c>
      <c r="I202" s="68">
        <v>5300</v>
      </c>
      <c r="J202" s="68">
        <v>5291.36</v>
      </c>
      <c r="K202" s="31">
        <f>J202/I202*100</f>
        <v>99.83698113207546</v>
      </c>
    </row>
    <row r="203" spans="1:11" ht="12.75">
      <c r="A203" s="63"/>
      <c r="B203" s="63"/>
      <c r="C203" s="74"/>
      <c r="D203" s="141">
        <v>208</v>
      </c>
      <c r="E203" s="74">
        <v>3214</v>
      </c>
      <c r="F203" s="67" t="s">
        <v>196</v>
      </c>
      <c r="G203" s="68">
        <v>0</v>
      </c>
      <c r="H203" s="68">
        <v>0</v>
      </c>
      <c r="I203" s="68">
        <v>2000</v>
      </c>
      <c r="J203" s="68">
        <v>1343.74</v>
      </c>
      <c r="K203" s="31">
        <f>J203/I203*100</f>
        <v>67.187</v>
      </c>
    </row>
    <row r="204" spans="1:11" ht="12.75">
      <c r="A204" s="63"/>
      <c r="B204" s="63"/>
      <c r="C204" s="74"/>
      <c r="D204" s="141">
        <v>18</v>
      </c>
      <c r="E204" s="74">
        <v>3214</v>
      </c>
      <c r="F204" s="67" t="s">
        <v>197</v>
      </c>
      <c r="G204" s="68">
        <v>30000</v>
      </c>
      <c r="H204" s="68">
        <v>15910</v>
      </c>
      <c r="I204" s="68">
        <v>25000</v>
      </c>
      <c r="J204" s="68">
        <v>24754</v>
      </c>
      <c r="K204" s="31">
        <f>J204/I204*100</f>
        <v>99.016</v>
      </c>
    </row>
    <row r="205" spans="1:11" ht="13.5">
      <c r="A205" s="131" t="s">
        <v>198</v>
      </c>
      <c r="B205" s="131"/>
      <c r="C205" s="131"/>
      <c r="D205" s="131"/>
      <c r="E205" s="131"/>
      <c r="F205" s="155"/>
      <c r="G205" s="156"/>
      <c r="H205" s="156"/>
      <c r="I205" s="156"/>
      <c r="J205" s="157"/>
      <c r="K205" s="157"/>
    </row>
    <row r="206" spans="1:11" ht="12.75">
      <c r="A206" s="63" t="s">
        <v>168</v>
      </c>
      <c r="B206" s="63"/>
      <c r="C206" s="73"/>
      <c r="D206" s="88"/>
      <c r="E206" s="64">
        <v>322</v>
      </c>
      <c r="F206" s="61" t="s">
        <v>109</v>
      </c>
      <c r="G206" s="62">
        <f>SUM(G207:G213)</f>
        <v>84500</v>
      </c>
      <c r="H206" s="62">
        <f>SUM(H207:H213)</f>
        <v>89538.79000000001</v>
      </c>
      <c r="I206" s="62">
        <f>SUM(I207:I213)</f>
        <v>141650</v>
      </c>
      <c r="J206" s="62">
        <f>SUM(J207:J213)</f>
        <v>137860.03</v>
      </c>
      <c r="K206" s="31">
        <f>J206/I206*100</f>
        <v>97.3244122837981</v>
      </c>
    </row>
    <row r="207" spans="1:11" ht="12.75">
      <c r="A207" s="63"/>
      <c r="B207" s="63"/>
      <c r="C207" s="74"/>
      <c r="D207" s="141">
        <v>19</v>
      </c>
      <c r="E207" s="74">
        <v>3221</v>
      </c>
      <c r="F207" s="67" t="s">
        <v>199</v>
      </c>
      <c r="G207" s="68">
        <v>15000</v>
      </c>
      <c r="H207" s="68">
        <v>6541.99</v>
      </c>
      <c r="I207" s="68">
        <v>10000</v>
      </c>
      <c r="J207" s="68">
        <v>8962.82</v>
      </c>
      <c r="K207" s="31">
        <f>J207/I207*100</f>
        <v>89.6282</v>
      </c>
    </row>
    <row r="208" spans="1:11" ht="12.75">
      <c r="A208" s="63"/>
      <c r="B208" s="63"/>
      <c r="C208" s="74"/>
      <c r="D208" s="141">
        <v>20</v>
      </c>
      <c r="E208" s="74">
        <v>3222</v>
      </c>
      <c r="F208" s="67" t="s">
        <v>200</v>
      </c>
      <c r="G208" s="68">
        <v>2000</v>
      </c>
      <c r="H208" s="68">
        <v>67.94</v>
      </c>
      <c r="I208" s="68">
        <v>1100</v>
      </c>
      <c r="J208" s="68">
        <v>1001.25</v>
      </c>
      <c r="K208" s="31">
        <f>J208/I208*100</f>
        <v>91.02272727272728</v>
      </c>
    </row>
    <row r="209" spans="1:11" ht="12.75">
      <c r="A209" s="63"/>
      <c r="B209" s="63"/>
      <c r="C209" s="74"/>
      <c r="D209" s="141">
        <v>21</v>
      </c>
      <c r="E209" s="74">
        <v>3223</v>
      </c>
      <c r="F209" s="67" t="s">
        <v>201</v>
      </c>
      <c r="G209" s="68">
        <v>20000</v>
      </c>
      <c r="H209" s="68">
        <v>22620.33</v>
      </c>
      <c r="I209" s="68">
        <v>35000</v>
      </c>
      <c r="J209" s="68">
        <v>32112.59</v>
      </c>
      <c r="K209" s="31">
        <f>J209/I209*100</f>
        <v>91.75025714285714</v>
      </c>
    </row>
    <row r="210" spans="1:11" ht="12.75">
      <c r="A210" s="63"/>
      <c r="B210" s="63"/>
      <c r="C210" s="74"/>
      <c r="D210" s="141">
        <v>22</v>
      </c>
      <c r="E210" s="74">
        <v>3223</v>
      </c>
      <c r="F210" s="67" t="s">
        <v>202</v>
      </c>
      <c r="G210" s="68">
        <v>500</v>
      </c>
      <c r="H210" s="68">
        <v>429.33</v>
      </c>
      <c r="I210" s="68">
        <v>550</v>
      </c>
      <c r="J210" s="68">
        <v>569.34</v>
      </c>
      <c r="K210" s="31">
        <f>J210/I210*100</f>
        <v>103.51636363636365</v>
      </c>
    </row>
    <row r="211" spans="1:11" ht="12.75">
      <c r="A211" s="63"/>
      <c r="B211" s="63"/>
      <c r="C211" s="74"/>
      <c r="D211" s="141">
        <v>23</v>
      </c>
      <c r="E211" s="74">
        <v>3223</v>
      </c>
      <c r="F211" s="67" t="s">
        <v>203</v>
      </c>
      <c r="G211" s="68">
        <v>7000</v>
      </c>
      <c r="H211" s="68">
        <v>11046.52</v>
      </c>
      <c r="I211" s="68">
        <v>18000</v>
      </c>
      <c r="J211" s="68">
        <v>16155.75</v>
      </c>
      <c r="K211" s="31">
        <f>J211/I211*100</f>
        <v>89.75416666666666</v>
      </c>
    </row>
    <row r="212" spans="1:11" ht="12.75">
      <c r="A212" s="63"/>
      <c r="B212" s="63"/>
      <c r="C212" s="74"/>
      <c r="D212" s="141">
        <v>24</v>
      </c>
      <c r="E212" s="74">
        <v>3223</v>
      </c>
      <c r="F212" s="67" t="s">
        <v>204</v>
      </c>
      <c r="G212" s="68">
        <v>30000</v>
      </c>
      <c r="H212" s="68">
        <v>29339.25</v>
      </c>
      <c r="I212" s="68">
        <v>55000</v>
      </c>
      <c r="J212" s="68">
        <v>55305</v>
      </c>
      <c r="K212" s="31">
        <f>J212/I212*100</f>
        <v>100.55454545454545</v>
      </c>
    </row>
    <row r="213" spans="1:11" ht="12.75">
      <c r="A213" s="63"/>
      <c r="B213" s="63"/>
      <c r="C213" s="74"/>
      <c r="D213" s="141">
        <v>25</v>
      </c>
      <c r="E213" s="74">
        <v>3225</v>
      </c>
      <c r="F213" s="67" t="s">
        <v>205</v>
      </c>
      <c r="G213" s="68">
        <v>10000</v>
      </c>
      <c r="H213" s="68">
        <v>19493.43</v>
      </c>
      <c r="I213" s="68">
        <v>22000</v>
      </c>
      <c r="J213" s="68">
        <v>23753.28</v>
      </c>
      <c r="K213" s="31">
        <f>J213/I213*100</f>
        <v>107.96945454545454</v>
      </c>
    </row>
    <row r="214" spans="1:11" ht="13.5">
      <c r="A214" s="131" t="s">
        <v>206</v>
      </c>
      <c r="B214" s="131"/>
      <c r="C214" s="131"/>
      <c r="D214" s="131"/>
      <c r="E214" s="131"/>
      <c r="F214" s="132"/>
      <c r="G214" s="133"/>
      <c r="H214" s="133"/>
      <c r="I214" s="133"/>
      <c r="J214" s="134"/>
      <c r="K214" s="134"/>
    </row>
    <row r="215" spans="1:11" ht="12.75">
      <c r="A215" s="63" t="s">
        <v>168</v>
      </c>
      <c r="B215" s="63"/>
      <c r="C215" s="73"/>
      <c r="D215" s="88"/>
      <c r="E215" s="64">
        <v>323</v>
      </c>
      <c r="F215" s="106" t="s">
        <v>111</v>
      </c>
      <c r="G215" s="62">
        <f>SUM(G216:G234)</f>
        <v>227500</v>
      </c>
      <c r="H215" s="62">
        <f>SUM(H216:H234)</f>
        <v>211256.61000000002</v>
      </c>
      <c r="I215" s="62">
        <f>SUM(I216:I234)</f>
        <v>259943</v>
      </c>
      <c r="J215" s="62">
        <f>SUM(J216:J234)</f>
        <v>257541.09999999998</v>
      </c>
      <c r="K215" s="31">
        <f>J215/I215*100</f>
        <v>99.07598973621138</v>
      </c>
    </row>
    <row r="216" spans="1:11" ht="12.75">
      <c r="A216" s="63"/>
      <c r="B216" s="63"/>
      <c r="C216" s="74"/>
      <c r="D216" s="141">
        <v>26</v>
      </c>
      <c r="E216" s="74">
        <v>3231</v>
      </c>
      <c r="F216" s="67" t="s">
        <v>207</v>
      </c>
      <c r="G216" s="68">
        <v>10000</v>
      </c>
      <c r="H216" s="68">
        <v>7413.7</v>
      </c>
      <c r="I216" s="68">
        <v>10597</v>
      </c>
      <c r="J216" s="68">
        <v>10167.09</v>
      </c>
      <c r="K216" s="31">
        <f>J216/I216*100</f>
        <v>95.94309710295367</v>
      </c>
    </row>
    <row r="217" spans="1:11" ht="12.75">
      <c r="A217" s="63"/>
      <c r="B217" s="63"/>
      <c r="C217" s="74"/>
      <c r="D217" s="141">
        <v>27</v>
      </c>
      <c r="E217" s="74">
        <v>3231</v>
      </c>
      <c r="F217" s="67" t="s">
        <v>208</v>
      </c>
      <c r="G217" s="68">
        <v>4000</v>
      </c>
      <c r="H217" s="68">
        <v>2000</v>
      </c>
      <c r="I217" s="68">
        <v>4000</v>
      </c>
      <c r="J217" s="68">
        <v>4000</v>
      </c>
      <c r="K217" s="31">
        <f>J217/I217*100</f>
        <v>100</v>
      </c>
    </row>
    <row r="218" spans="1:11" ht="12.75">
      <c r="A218" s="63"/>
      <c r="B218" s="63"/>
      <c r="C218" s="74"/>
      <c r="D218" s="141">
        <v>28</v>
      </c>
      <c r="E218" s="74">
        <v>3231</v>
      </c>
      <c r="F218" s="67" t="s">
        <v>209</v>
      </c>
      <c r="G218" s="68">
        <v>15000</v>
      </c>
      <c r="H218" s="68">
        <v>5518.75</v>
      </c>
      <c r="I218" s="68">
        <v>7000</v>
      </c>
      <c r="J218" s="68">
        <v>6368.55</v>
      </c>
      <c r="K218" s="31">
        <f>J218/I218*100</f>
        <v>90.97928571428572</v>
      </c>
    </row>
    <row r="219" spans="1:11" ht="12.75">
      <c r="A219" s="63"/>
      <c r="B219" s="63"/>
      <c r="C219" s="74"/>
      <c r="D219" s="141">
        <v>29</v>
      </c>
      <c r="E219" s="74">
        <v>3232</v>
      </c>
      <c r="F219" s="67" t="s">
        <v>210</v>
      </c>
      <c r="G219" s="68">
        <v>2500</v>
      </c>
      <c r="H219" s="68">
        <v>0</v>
      </c>
      <c r="I219" s="68">
        <v>2000</v>
      </c>
      <c r="J219" s="68">
        <v>1895</v>
      </c>
      <c r="K219" s="31">
        <f>J219/I219*100</f>
        <v>94.75</v>
      </c>
    </row>
    <row r="220" spans="1:11" ht="12.75">
      <c r="A220" s="63"/>
      <c r="B220" s="63"/>
      <c r="C220" s="74"/>
      <c r="D220" s="141">
        <v>30</v>
      </c>
      <c r="E220" s="74">
        <v>3233</v>
      </c>
      <c r="F220" s="67" t="s">
        <v>211</v>
      </c>
      <c r="G220" s="68">
        <v>10000</v>
      </c>
      <c r="H220" s="68">
        <v>3900</v>
      </c>
      <c r="I220" s="68">
        <v>5800</v>
      </c>
      <c r="J220" s="68">
        <v>5775</v>
      </c>
      <c r="K220" s="31">
        <f>J220/I220*100</f>
        <v>99.56896551724138</v>
      </c>
    </row>
    <row r="221" spans="1:11" ht="12.75">
      <c r="A221" s="63"/>
      <c r="B221" s="63"/>
      <c r="C221" s="74"/>
      <c r="D221" s="141">
        <v>31</v>
      </c>
      <c r="E221" s="74">
        <v>3233</v>
      </c>
      <c r="F221" s="67" t="s">
        <v>212</v>
      </c>
      <c r="G221" s="68">
        <v>8000</v>
      </c>
      <c r="H221" s="68">
        <v>6562.5</v>
      </c>
      <c r="I221" s="68">
        <v>13300</v>
      </c>
      <c r="J221" s="68">
        <v>8812.5</v>
      </c>
      <c r="K221" s="31">
        <f>J221/I221*100</f>
        <v>66.2593984962406</v>
      </c>
    </row>
    <row r="222" spans="1:11" ht="12.75">
      <c r="A222" s="63"/>
      <c r="B222" s="63"/>
      <c r="C222" s="74"/>
      <c r="D222" s="141">
        <v>32</v>
      </c>
      <c r="E222" s="74">
        <v>3233</v>
      </c>
      <c r="F222" s="67" t="s">
        <v>213</v>
      </c>
      <c r="G222" s="68">
        <v>15000</v>
      </c>
      <c r="H222" s="68">
        <v>13327.53</v>
      </c>
      <c r="I222" s="68">
        <v>15200</v>
      </c>
      <c r="J222" s="68">
        <v>15605.05</v>
      </c>
      <c r="K222" s="31">
        <f>J222/I222*100</f>
        <v>102.66480263157894</v>
      </c>
    </row>
    <row r="223" spans="1:11" ht="12.75">
      <c r="A223" s="63"/>
      <c r="B223" s="63"/>
      <c r="C223" s="74"/>
      <c r="D223" s="141">
        <v>204</v>
      </c>
      <c r="E223" s="74">
        <v>3233</v>
      </c>
      <c r="F223" s="67" t="s">
        <v>214</v>
      </c>
      <c r="G223" s="68">
        <v>0</v>
      </c>
      <c r="H223" s="68">
        <v>22975</v>
      </c>
      <c r="I223" s="68">
        <v>22975</v>
      </c>
      <c r="J223" s="68">
        <v>22975</v>
      </c>
      <c r="K223" s="31">
        <f>J223/I223*100</f>
        <v>100</v>
      </c>
    </row>
    <row r="224" spans="1:11" ht="12.75">
      <c r="A224" s="63"/>
      <c r="B224" s="63"/>
      <c r="C224" s="74"/>
      <c r="D224" s="141">
        <v>33</v>
      </c>
      <c r="E224" s="74">
        <v>3236</v>
      </c>
      <c r="F224" s="67" t="s">
        <v>215</v>
      </c>
      <c r="G224" s="68">
        <v>7500</v>
      </c>
      <c r="H224" s="68">
        <v>7020</v>
      </c>
      <c r="I224" s="68">
        <v>7020</v>
      </c>
      <c r="J224" s="68">
        <v>7020</v>
      </c>
      <c r="K224" s="31">
        <f>J224/I224*100</f>
        <v>100</v>
      </c>
    </row>
    <row r="225" spans="1:11" ht="12.75">
      <c r="A225" s="63"/>
      <c r="B225" s="63"/>
      <c r="C225" s="74"/>
      <c r="D225" s="141">
        <v>34</v>
      </c>
      <c r="E225" s="74">
        <v>3237</v>
      </c>
      <c r="F225" s="67" t="s">
        <v>216</v>
      </c>
      <c r="G225" s="68">
        <v>10000</v>
      </c>
      <c r="H225" s="68">
        <v>37664.36</v>
      </c>
      <c r="I225" s="68">
        <v>39000</v>
      </c>
      <c r="J225" s="68">
        <v>39650.97</v>
      </c>
      <c r="K225" s="31">
        <f>J225/I225*100</f>
        <v>101.66915384615385</v>
      </c>
    </row>
    <row r="226" spans="1:11" ht="12.75">
      <c r="A226" s="63"/>
      <c r="B226" s="63"/>
      <c r="C226" s="74"/>
      <c r="D226" s="141">
        <v>35</v>
      </c>
      <c r="E226" s="74">
        <v>3237</v>
      </c>
      <c r="F226" s="67" t="s">
        <v>217</v>
      </c>
      <c r="G226" s="68">
        <v>30000</v>
      </c>
      <c r="H226" s="68">
        <v>27250</v>
      </c>
      <c r="I226" s="68">
        <v>27250</v>
      </c>
      <c r="J226" s="68">
        <v>27250</v>
      </c>
      <c r="K226" s="31">
        <f>J226/I226*100</f>
        <v>100</v>
      </c>
    </row>
    <row r="227" spans="1:11" ht="12.75">
      <c r="A227" s="63"/>
      <c r="B227" s="63"/>
      <c r="C227" s="74"/>
      <c r="D227" s="141">
        <v>36</v>
      </c>
      <c r="E227" s="74">
        <v>3237</v>
      </c>
      <c r="F227" s="67" t="s">
        <v>218</v>
      </c>
      <c r="G227" s="68">
        <v>30000</v>
      </c>
      <c r="H227" s="68">
        <v>20125</v>
      </c>
      <c r="I227" s="68">
        <v>35000</v>
      </c>
      <c r="J227" s="68">
        <v>34528.84</v>
      </c>
      <c r="K227" s="31">
        <f>J227/I227*100</f>
        <v>98.65382857142856</v>
      </c>
    </row>
    <row r="228" spans="1:11" ht="25.5" customHeight="1">
      <c r="A228" s="63"/>
      <c r="B228" s="63"/>
      <c r="C228" s="74"/>
      <c r="D228" s="141">
        <v>37</v>
      </c>
      <c r="E228" s="74">
        <v>3238</v>
      </c>
      <c r="F228" s="67" t="s">
        <v>219</v>
      </c>
      <c r="G228" s="68">
        <v>16000</v>
      </c>
      <c r="H228" s="68">
        <v>17430</v>
      </c>
      <c r="I228" s="68">
        <v>23340</v>
      </c>
      <c r="J228" s="68">
        <v>26372.5</v>
      </c>
      <c r="K228" s="31">
        <f>J228/I228*100</f>
        <v>112.99271636675236</v>
      </c>
    </row>
    <row r="229" spans="1:11" ht="12.75">
      <c r="A229" s="63"/>
      <c r="B229" s="63"/>
      <c r="C229" s="74"/>
      <c r="D229" s="141">
        <v>38</v>
      </c>
      <c r="E229" s="74">
        <v>3239</v>
      </c>
      <c r="F229" s="67" t="s">
        <v>220</v>
      </c>
      <c r="G229" s="68">
        <v>5000</v>
      </c>
      <c r="H229" s="68">
        <v>0</v>
      </c>
      <c r="I229" s="68">
        <v>1180</v>
      </c>
      <c r="J229" s="68">
        <v>1175</v>
      </c>
      <c r="K229" s="31">
        <f>J229/I229*100</f>
        <v>99.57627118644068</v>
      </c>
    </row>
    <row r="230" spans="1:11" ht="12.75">
      <c r="A230" s="63"/>
      <c r="B230" s="63"/>
      <c r="C230" s="74"/>
      <c r="D230" s="141">
        <v>39</v>
      </c>
      <c r="E230" s="74">
        <v>3239</v>
      </c>
      <c r="F230" s="67" t="s">
        <v>221</v>
      </c>
      <c r="G230" s="68">
        <v>1500</v>
      </c>
      <c r="H230" s="68">
        <v>725.33</v>
      </c>
      <c r="I230" s="68">
        <v>800</v>
      </c>
      <c r="J230" s="68">
        <v>725.33</v>
      </c>
      <c r="K230" s="31">
        <f>J230/I230*100</f>
        <v>90.66625</v>
      </c>
    </row>
    <row r="231" spans="1:11" ht="12.75">
      <c r="A231" s="63"/>
      <c r="B231" s="63"/>
      <c r="C231" s="74"/>
      <c r="D231" s="141">
        <v>40</v>
      </c>
      <c r="E231" s="74">
        <v>3239</v>
      </c>
      <c r="F231" s="67" t="s">
        <v>222</v>
      </c>
      <c r="G231" s="68">
        <v>8000</v>
      </c>
      <c r="H231" s="68">
        <v>2688.3</v>
      </c>
      <c r="I231" s="68">
        <v>4000</v>
      </c>
      <c r="J231" s="68">
        <v>3736.79</v>
      </c>
      <c r="K231" s="31">
        <f>J231/I231*100</f>
        <v>93.41975000000001</v>
      </c>
    </row>
    <row r="232" spans="1:11" ht="12.75">
      <c r="A232" s="63"/>
      <c r="B232" s="63"/>
      <c r="C232" s="74"/>
      <c r="D232" s="141">
        <v>207</v>
      </c>
      <c r="E232" s="74">
        <v>3239</v>
      </c>
      <c r="F232" s="67" t="s">
        <v>223</v>
      </c>
      <c r="G232" s="68">
        <v>0</v>
      </c>
      <c r="H232" s="68">
        <v>18380.52</v>
      </c>
      <c r="I232" s="68">
        <v>18381</v>
      </c>
      <c r="J232" s="68">
        <v>18380.52</v>
      </c>
      <c r="K232" s="31">
        <f>J232/I232*100</f>
        <v>99.99738860780154</v>
      </c>
    </row>
    <row r="233" spans="1:11" ht="12.75">
      <c r="A233" s="63"/>
      <c r="B233" s="63"/>
      <c r="C233" s="74"/>
      <c r="D233" s="141">
        <v>41</v>
      </c>
      <c r="E233" s="74">
        <v>3239</v>
      </c>
      <c r="F233" s="67" t="s">
        <v>224</v>
      </c>
      <c r="G233" s="68">
        <v>45000</v>
      </c>
      <c r="H233" s="68">
        <v>12918.98</v>
      </c>
      <c r="I233" s="68">
        <v>15500</v>
      </c>
      <c r="J233" s="68">
        <v>15653.43</v>
      </c>
      <c r="K233" s="31">
        <f>J233/I233*100</f>
        <v>100.98987096774195</v>
      </c>
    </row>
    <row r="234" spans="1:11" ht="12.75">
      <c r="A234" s="63"/>
      <c r="B234" s="63"/>
      <c r="C234" s="74"/>
      <c r="D234" s="141">
        <v>42</v>
      </c>
      <c r="E234" s="74">
        <v>3239</v>
      </c>
      <c r="F234" s="67" t="s">
        <v>225</v>
      </c>
      <c r="G234" s="68">
        <v>10000</v>
      </c>
      <c r="H234" s="68">
        <v>5356.64</v>
      </c>
      <c r="I234" s="68">
        <v>7600</v>
      </c>
      <c r="J234" s="68">
        <v>7449.53</v>
      </c>
      <c r="K234" s="31">
        <f>J234/I234*100</f>
        <v>98.02013157894737</v>
      </c>
    </row>
    <row r="235" spans="1:11" ht="13.5">
      <c r="A235" s="127" t="s">
        <v>187</v>
      </c>
      <c r="B235" s="127"/>
      <c r="C235" s="127"/>
      <c r="D235" s="127"/>
      <c r="E235" s="127"/>
      <c r="F235" s="152"/>
      <c r="G235" s="153"/>
      <c r="H235" s="153"/>
      <c r="I235" s="153"/>
      <c r="J235" s="126"/>
      <c r="K235" s="126"/>
    </row>
    <row r="236" spans="1:11" ht="12.75">
      <c r="A236" s="63" t="s">
        <v>226</v>
      </c>
      <c r="B236" s="63"/>
      <c r="C236" s="64"/>
      <c r="D236" s="64"/>
      <c r="E236" s="64">
        <v>324</v>
      </c>
      <c r="F236" s="61" t="s">
        <v>227</v>
      </c>
      <c r="G236" s="62">
        <f>SUM(G237)</f>
        <v>0</v>
      </c>
      <c r="H236" s="62">
        <f>SUM(H237)</f>
        <v>0</v>
      </c>
      <c r="I236" s="62">
        <f>SUM(I237)</f>
        <v>0</v>
      </c>
      <c r="J236" s="62">
        <f>SUM(J237)</f>
        <v>0</v>
      </c>
      <c r="K236" s="31">
        <v>0</v>
      </c>
    </row>
    <row r="237" spans="1:11" ht="12.75">
      <c r="A237" s="63"/>
      <c r="B237" s="63"/>
      <c r="C237" s="74"/>
      <c r="D237" s="141">
        <v>43</v>
      </c>
      <c r="E237" s="74">
        <v>3241</v>
      </c>
      <c r="F237" s="67" t="s">
        <v>228</v>
      </c>
      <c r="G237" s="68">
        <v>0</v>
      </c>
      <c r="H237" s="68">
        <v>0</v>
      </c>
      <c r="I237" s="68">
        <v>0</v>
      </c>
      <c r="J237" s="68">
        <v>0</v>
      </c>
      <c r="K237" s="31">
        <v>0</v>
      </c>
    </row>
    <row r="238" spans="1:11" ht="12.75">
      <c r="A238" s="63"/>
      <c r="B238" s="63"/>
      <c r="C238" s="64"/>
      <c r="D238" s="88"/>
      <c r="E238" s="64">
        <v>329</v>
      </c>
      <c r="F238" s="61" t="s">
        <v>229</v>
      </c>
      <c r="G238" s="62">
        <f>SUM(G239:G244)</f>
        <v>22500</v>
      </c>
      <c r="H238" s="62">
        <f>SUM(H239:H244)</f>
        <v>22072.54</v>
      </c>
      <c r="I238" s="62">
        <f>SUM(I239:I244)</f>
        <v>29714</v>
      </c>
      <c r="J238" s="62">
        <f>SUM(J239:J244)</f>
        <v>36059.14</v>
      </c>
      <c r="K238" s="31">
        <f>J238/I238*100</f>
        <v>121.35404186578718</v>
      </c>
    </row>
    <row r="239" spans="1:11" ht="12.75">
      <c r="A239" s="63"/>
      <c r="B239" s="63"/>
      <c r="C239" s="74"/>
      <c r="D239" s="141">
        <v>44</v>
      </c>
      <c r="E239" s="74">
        <v>3292</v>
      </c>
      <c r="F239" s="67" t="s">
        <v>230</v>
      </c>
      <c r="G239" s="68">
        <v>6000</v>
      </c>
      <c r="H239" s="68">
        <v>2814.26</v>
      </c>
      <c r="I239" s="68">
        <v>2820</v>
      </c>
      <c r="J239" s="68">
        <v>8105.51</v>
      </c>
      <c r="K239" s="31">
        <f>J239/I239*100</f>
        <v>287.4294326241135</v>
      </c>
    </row>
    <row r="240" spans="1:11" ht="12.75">
      <c r="A240" s="63"/>
      <c r="B240" s="63"/>
      <c r="C240" s="74"/>
      <c r="D240" s="141">
        <v>45</v>
      </c>
      <c r="E240" s="74">
        <v>3293</v>
      </c>
      <c r="F240" s="67" t="s">
        <v>231</v>
      </c>
      <c r="G240" s="68">
        <v>6000</v>
      </c>
      <c r="H240" s="68">
        <v>6712.37</v>
      </c>
      <c r="I240" s="68">
        <v>9000</v>
      </c>
      <c r="J240" s="68">
        <v>8692.73</v>
      </c>
      <c r="K240" s="31">
        <f>J240/I240*100</f>
        <v>96.58588888888889</v>
      </c>
    </row>
    <row r="241" spans="1:11" ht="12.75">
      <c r="A241" s="63"/>
      <c r="B241" s="63"/>
      <c r="C241" s="74"/>
      <c r="D241" s="141">
        <v>46</v>
      </c>
      <c r="E241" s="74">
        <v>3294</v>
      </c>
      <c r="F241" s="67" t="s">
        <v>232</v>
      </c>
      <c r="G241" s="68">
        <v>6000</v>
      </c>
      <c r="H241" s="68">
        <v>4105.41</v>
      </c>
      <c r="I241" s="68">
        <v>5474</v>
      </c>
      <c r="J241" s="68">
        <v>5473.88</v>
      </c>
      <c r="K241" s="31">
        <f>J241/I241*100</f>
        <v>99.99780781877968</v>
      </c>
    </row>
    <row r="242" spans="1:11" ht="12.75">
      <c r="A242" s="63"/>
      <c r="B242" s="63"/>
      <c r="C242" s="74"/>
      <c r="D242" s="141">
        <v>47</v>
      </c>
      <c r="E242" s="74">
        <v>3295</v>
      </c>
      <c r="F242" s="67" t="s">
        <v>233</v>
      </c>
      <c r="G242" s="68">
        <v>2000</v>
      </c>
      <c r="H242" s="68">
        <v>3077.5</v>
      </c>
      <c r="I242" s="68">
        <v>7120</v>
      </c>
      <c r="J242" s="68">
        <v>8522.5</v>
      </c>
      <c r="K242" s="31">
        <f>J242/I242*100</f>
        <v>119.69803370786516</v>
      </c>
    </row>
    <row r="243" spans="1:11" ht="12.75">
      <c r="A243" s="63"/>
      <c r="B243" s="63"/>
      <c r="C243" s="74"/>
      <c r="D243" s="141">
        <v>48</v>
      </c>
      <c r="E243" s="74">
        <v>3299</v>
      </c>
      <c r="F243" s="67" t="s">
        <v>234</v>
      </c>
      <c r="G243" s="68">
        <v>2000</v>
      </c>
      <c r="H243" s="68">
        <v>0</v>
      </c>
      <c r="I243" s="68">
        <v>0</v>
      </c>
      <c r="J243" s="68">
        <v>0</v>
      </c>
      <c r="K243" s="31">
        <v>0</v>
      </c>
    </row>
    <row r="244" spans="1:11" ht="12.75">
      <c r="A244" s="63"/>
      <c r="B244" s="63"/>
      <c r="C244" s="74"/>
      <c r="D244" s="141">
        <v>49</v>
      </c>
      <c r="E244" s="74">
        <v>3299</v>
      </c>
      <c r="F244" s="67" t="s">
        <v>113</v>
      </c>
      <c r="G244" s="68">
        <v>500</v>
      </c>
      <c r="H244" s="68">
        <v>5363</v>
      </c>
      <c r="I244" s="68">
        <v>5300</v>
      </c>
      <c r="J244" s="68">
        <v>5264.52</v>
      </c>
      <c r="K244" s="31">
        <f>J244/I244*100</f>
        <v>99.33056603773586</v>
      </c>
    </row>
    <row r="245" spans="1:11" ht="12.75">
      <c r="A245" s="63"/>
      <c r="B245" s="64">
        <v>34</v>
      </c>
      <c r="C245" s="73"/>
      <c r="D245" s="88"/>
      <c r="E245" s="73"/>
      <c r="F245" s="61" t="s">
        <v>235</v>
      </c>
      <c r="G245" s="62">
        <f>SUM(G246)</f>
        <v>6500</v>
      </c>
      <c r="H245" s="62">
        <f>SUM(H246)</f>
        <v>51681.73</v>
      </c>
      <c r="I245" s="62">
        <f>SUM(I246)</f>
        <v>53865</v>
      </c>
      <c r="J245" s="62">
        <f>SUM(J246)</f>
        <v>55011.98</v>
      </c>
      <c r="K245" s="31">
        <f>J245/I245*100</f>
        <v>102.12936043813237</v>
      </c>
    </row>
    <row r="246" spans="1:11" ht="12.75">
      <c r="A246" s="63"/>
      <c r="B246" s="63"/>
      <c r="C246" s="73"/>
      <c r="D246" s="88"/>
      <c r="E246" s="64">
        <v>343</v>
      </c>
      <c r="F246" s="61" t="s">
        <v>116</v>
      </c>
      <c r="G246" s="62">
        <f>SUM(G247:G249)</f>
        <v>6500</v>
      </c>
      <c r="H246" s="62">
        <f>SUM(H247:H249)</f>
        <v>51681.73</v>
      </c>
      <c r="I246" s="62">
        <f>SUM(I247:I249)</f>
        <v>53865</v>
      </c>
      <c r="J246" s="62">
        <f>SUM(J247:J249)</f>
        <v>55011.98</v>
      </c>
      <c r="K246" s="31">
        <f>J246/I246*100</f>
        <v>102.12936043813237</v>
      </c>
    </row>
    <row r="247" spans="1:11" ht="12.75">
      <c r="A247" s="63"/>
      <c r="B247" s="63"/>
      <c r="C247" s="74"/>
      <c r="D247" s="141">
        <v>50</v>
      </c>
      <c r="E247" s="74">
        <v>3431</v>
      </c>
      <c r="F247" s="67" t="s">
        <v>236</v>
      </c>
      <c r="G247" s="68">
        <v>4000</v>
      </c>
      <c r="H247" s="68">
        <v>10173.65</v>
      </c>
      <c r="I247" s="68">
        <v>12000</v>
      </c>
      <c r="J247" s="68">
        <v>13246.4</v>
      </c>
      <c r="K247" s="31">
        <f>J247/I247*100</f>
        <v>110.38666666666666</v>
      </c>
    </row>
    <row r="248" spans="1:11" ht="12.75">
      <c r="A248" s="63"/>
      <c r="B248" s="63"/>
      <c r="C248" s="74"/>
      <c r="D248" s="141">
        <v>51</v>
      </c>
      <c r="E248" s="74">
        <v>3431</v>
      </c>
      <c r="F248" s="67" t="s">
        <v>237</v>
      </c>
      <c r="G248" s="68">
        <v>2500</v>
      </c>
      <c r="H248" s="68">
        <v>1243.28</v>
      </c>
      <c r="I248" s="68">
        <v>1600</v>
      </c>
      <c r="J248" s="68">
        <v>1500.78</v>
      </c>
      <c r="K248" s="31">
        <f>J248/I248*100</f>
        <v>93.79875</v>
      </c>
    </row>
    <row r="249" spans="1:11" ht="12.75">
      <c r="A249" s="63"/>
      <c r="B249" s="63"/>
      <c r="C249" s="74"/>
      <c r="D249" s="141">
        <v>205</v>
      </c>
      <c r="E249" s="74">
        <v>3434</v>
      </c>
      <c r="F249" s="67" t="s">
        <v>238</v>
      </c>
      <c r="G249" s="68">
        <v>0</v>
      </c>
      <c r="H249" s="68">
        <v>40264.8</v>
      </c>
      <c r="I249" s="68">
        <v>40265</v>
      </c>
      <c r="J249" s="68">
        <v>40264.8</v>
      </c>
      <c r="K249" s="31">
        <f>J249/I249*100</f>
        <v>99.99950329069912</v>
      </c>
    </row>
    <row r="250" spans="1:11" ht="12.75">
      <c r="A250" s="63"/>
      <c r="B250" s="64">
        <v>36</v>
      </c>
      <c r="C250" s="64"/>
      <c r="D250" s="88"/>
      <c r="E250" s="64"/>
      <c r="F250" s="61" t="s">
        <v>119</v>
      </c>
      <c r="G250" s="62">
        <f>SUM(G251)</f>
        <v>6000</v>
      </c>
      <c r="H250" s="62">
        <f>SUM(H251)</f>
        <v>0</v>
      </c>
      <c r="I250" s="62">
        <f>SUM(I251)</f>
        <v>1000</v>
      </c>
      <c r="J250" s="62">
        <f>SUM(J251)</f>
        <v>4023.07</v>
      </c>
      <c r="K250" s="31">
        <f>J250/I250*100</f>
        <v>402.3070000000001</v>
      </c>
    </row>
    <row r="251" spans="1:11" ht="12.75">
      <c r="A251" s="63"/>
      <c r="B251" s="64"/>
      <c r="C251" s="64"/>
      <c r="D251" s="88"/>
      <c r="E251" s="64">
        <v>363</v>
      </c>
      <c r="F251" s="61" t="s">
        <v>239</v>
      </c>
      <c r="G251" s="62">
        <f>SUM(G252:G253)</f>
        <v>6000</v>
      </c>
      <c r="H251" s="62">
        <f>SUM(H252:H253)</f>
        <v>0</v>
      </c>
      <c r="I251" s="62">
        <f>SUM(I252:I253)</f>
        <v>1000</v>
      </c>
      <c r="J251" s="62">
        <f>SUM(J252:J253)</f>
        <v>4023.07</v>
      </c>
      <c r="K251" s="31">
        <f>J251/I251*100</f>
        <v>402.3070000000001</v>
      </c>
    </row>
    <row r="252" spans="1:11" ht="12.75">
      <c r="A252" s="63"/>
      <c r="B252" s="63"/>
      <c r="C252" s="74"/>
      <c r="D252" s="141">
        <v>52</v>
      </c>
      <c r="E252" s="74">
        <v>3631</v>
      </c>
      <c r="F252" s="67" t="s">
        <v>240</v>
      </c>
      <c r="G252" s="68">
        <v>5000</v>
      </c>
      <c r="H252" s="68">
        <v>0</v>
      </c>
      <c r="I252" s="68">
        <v>0</v>
      </c>
      <c r="J252" s="68">
        <v>0</v>
      </c>
      <c r="K252" s="31">
        <v>0</v>
      </c>
    </row>
    <row r="253" spans="1:11" ht="12.75">
      <c r="A253" s="63"/>
      <c r="B253" s="63"/>
      <c r="C253" s="74"/>
      <c r="D253" s="141">
        <v>52</v>
      </c>
      <c r="E253" s="74">
        <v>3631</v>
      </c>
      <c r="F253" s="67" t="s">
        <v>241</v>
      </c>
      <c r="G253" s="68">
        <v>1000</v>
      </c>
      <c r="H253" s="68">
        <v>0</v>
      </c>
      <c r="I253" s="68">
        <v>1000</v>
      </c>
      <c r="J253" s="68">
        <v>4023.07</v>
      </c>
      <c r="K253" s="31">
        <f>J253/I253*100</f>
        <v>402.3070000000001</v>
      </c>
    </row>
    <row r="254" spans="1:11" ht="12.75">
      <c r="A254" s="63"/>
      <c r="B254" s="64">
        <v>38</v>
      </c>
      <c r="C254" s="73"/>
      <c r="D254" s="88"/>
      <c r="E254" s="73"/>
      <c r="F254" s="61" t="s">
        <v>191</v>
      </c>
      <c r="G254" s="62">
        <f>SUM(G255)</f>
        <v>2000</v>
      </c>
      <c r="H254" s="62">
        <f>SUM(H255)</f>
        <v>1154.91</v>
      </c>
      <c r="I254" s="62">
        <f>SUM(I255)</f>
        <v>31155</v>
      </c>
      <c r="J254" s="62">
        <f>SUM(J255)</f>
        <v>24154.91</v>
      </c>
      <c r="K254" s="31">
        <f>J254/I254*100</f>
        <v>77.53140747873536</v>
      </c>
    </row>
    <row r="255" spans="1:11" ht="12.75">
      <c r="A255" s="63"/>
      <c r="B255" s="71"/>
      <c r="C255" s="64"/>
      <c r="D255" s="88"/>
      <c r="E255" s="64">
        <v>381</v>
      </c>
      <c r="F255" s="61" t="s">
        <v>124</v>
      </c>
      <c r="G255" s="62">
        <f>SUM(G256:G257)</f>
        <v>2000</v>
      </c>
      <c r="H255" s="62">
        <f>SUM(H256:H257)</f>
        <v>1154.91</v>
      </c>
      <c r="I255" s="62">
        <f>SUM(I256:I257)</f>
        <v>31155</v>
      </c>
      <c r="J255" s="62">
        <f>SUM(J256:J257)</f>
        <v>24154.91</v>
      </c>
      <c r="K255" s="31">
        <f>J255/I255*100</f>
        <v>77.53140747873536</v>
      </c>
    </row>
    <row r="256" spans="1:11" ht="12.75">
      <c r="A256" s="63"/>
      <c r="B256" s="71"/>
      <c r="C256" s="158"/>
      <c r="D256" s="159">
        <v>212</v>
      </c>
      <c r="E256" s="160">
        <v>3811</v>
      </c>
      <c r="F256" s="161" t="s">
        <v>242</v>
      </c>
      <c r="G256" s="162">
        <v>0</v>
      </c>
      <c r="H256" s="162">
        <v>0</v>
      </c>
      <c r="I256" s="162">
        <v>30000</v>
      </c>
      <c r="J256" s="162">
        <v>23000</v>
      </c>
      <c r="K256" s="31">
        <f>J256/I256*100</f>
        <v>76.66666666666667</v>
      </c>
    </row>
    <row r="257" spans="1:11" ht="12.75">
      <c r="A257" s="63"/>
      <c r="B257" s="63"/>
      <c r="C257" s="74"/>
      <c r="D257" s="141">
        <v>54</v>
      </c>
      <c r="E257" s="74">
        <v>3811</v>
      </c>
      <c r="F257" s="67" t="s">
        <v>243</v>
      </c>
      <c r="G257" s="68">
        <v>2000</v>
      </c>
      <c r="H257" s="68">
        <v>1154.91</v>
      </c>
      <c r="I257" s="68">
        <v>1155</v>
      </c>
      <c r="J257" s="68">
        <v>1154.91</v>
      </c>
      <c r="K257" s="31">
        <f>J257/I257*100</f>
        <v>99.9922077922078</v>
      </c>
    </row>
    <row r="258" spans="1:11" ht="14.25" customHeight="1">
      <c r="A258" s="139" t="s">
        <v>244</v>
      </c>
      <c r="B258" s="139"/>
      <c r="C258" s="139"/>
      <c r="D258" s="139"/>
      <c r="E258" s="139"/>
      <c r="F258" s="139"/>
      <c r="G258" s="139"/>
      <c r="H258" s="139"/>
      <c r="I258" s="139"/>
      <c r="J258" s="140"/>
      <c r="K258" s="140"/>
    </row>
    <row r="259" spans="1:11" ht="12.75">
      <c r="A259" s="63">
        <v>4</v>
      </c>
      <c r="B259" s="63"/>
      <c r="C259" s="73"/>
      <c r="D259" s="88"/>
      <c r="E259" s="73"/>
      <c r="F259" s="106" t="s">
        <v>245</v>
      </c>
      <c r="G259" s="62">
        <f>SUM(G260)</f>
        <v>10000</v>
      </c>
      <c r="H259" s="62">
        <f>SUM(H260)</f>
        <v>23750</v>
      </c>
      <c r="I259" s="62">
        <f>SUM(I260)</f>
        <v>23750</v>
      </c>
      <c r="J259" s="62">
        <f>SUM(J260)</f>
        <v>23750</v>
      </c>
      <c r="K259" s="31">
        <f>J259/I259*100</f>
        <v>100</v>
      </c>
    </row>
    <row r="260" spans="1:11" ht="12.75">
      <c r="A260" s="63"/>
      <c r="B260" s="64">
        <v>42</v>
      </c>
      <c r="C260" s="73"/>
      <c r="D260" s="88"/>
      <c r="E260" s="64">
        <v>426</v>
      </c>
      <c r="F260" s="106" t="s">
        <v>246</v>
      </c>
      <c r="G260" s="62">
        <f>SUM(G261)</f>
        <v>10000</v>
      </c>
      <c r="H260" s="62">
        <f>SUM(H261)</f>
        <v>23750</v>
      </c>
      <c r="I260" s="62">
        <f>SUM(I261)</f>
        <v>23750</v>
      </c>
      <c r="J260" s="62">
        <f>SUM(J261)</f>
        <v>23750</v>
      </c>
      <c r="K260" s="31">
        <f>J260/I260*100</f>
        <v>100</v>
      </c>
    </row>
    <row r="261" spans="1:11" ht="12.75">
      <c r="A261" s="63"/>
      <c r="B261" s="71"/>
      <c r="C261" s="74"/>
      <c r="D261" s="141">
        <v>55</v>
      </c>
      <c r="E261" s="74">
        <v>4262</v>
      </c>
      <c r="F261" s="67" t="s">
        <v>247</v>
      </c>
      <c r="G261" s="68">
        <v>10000</v>
      </c>
      <c r="H261" s="68">
        <v>23750</v>
      </c>
      <c r="I261" s="68">
        <v>23750</v>
      </c>
      <c r="J261" s="68">
        <v>23750</v>
      </c>
      <c r="K261" s="31">
        <f>J261/I261*100</f>
        <v>100</v>
      </c>
    </row>
    <row r="262" spans="1:11" ht="12.75">
      <c r="A262" s="71"/>
      <c r="B262" s="71"/>
      <c r="C262" s="163"/>
      <c r="D262" s="164"/>
      <c r="E262" s="163"/>
      <c r="F262" s="165"/>
      <c r="G262" s="144"/>
      <c r="H262" s="144"/>
      <c r="I262" s="144"/>
      <c r="J262" s="166"/>
      <c r="K262" s="166"/>
    </row>
    <row r="263" spans="1:11" ht="13.5">
      <c r="A263" s="167"/>
      <c r="B263" s="168"/>
      <c r="C263" s="169"/>
      <c r="D263" s="169"/>
      <c r="E263" s="169"/>
      <c r="F263" s="170" t="s">
        <v>248</v>
      </c>
      <c r="G263" s="171"/>
      <c r="H263" s="171"/>
      <c r="I263" s="171"/>
      <c r="J263" s="171"/>
      <c r="K263" s="171"/>
    </row>
    <row r="264" spans="1:11" ht="13.5">
      <c r="A264" s="127" t="s">
        <v>249</v>
      </c>
      <c r="B264" s="127"/>
      <c r="C264" s="127"/>
      <c r="D264" s="127"/>
      <c r="E264" s="127"/>
      <c r="F264" s="152"/>
      <c r="G264" s="79">
        <f>G268+G279</f>
        <v>214000</v>
      </c>
      <c r="H264" s="79">
        <f>H268+H279</f>
        <v>99811.84</v>
      </c>
      <c r="I264" s="79">
        <f>I268+I279</f>
        <v>129600</v>
      </c>
      <c r="J264" s="79">
        <f>J268+J279</f>
        <v>148515.36</v>
      </c>
      <c r="K264" s="31">
        <f>J264/I264*100</f>
        <v>114.59518518518517</v>
      </c>
    </row>
    <row r="265" spans="1:11" ht="13.5">
      <c r="A265" s="126" t="s">
        <v>250</v>
      </c>
      <c r="B265" s="126"/>
      <c r="C265" s="126"/>
      <c r="D265" s="126"/>
      <c r="E265" s="126"/>
      <c r="F265" s="172"/>
      <c r="J265" s="3"/>
      <c r="K265" s="3"/>
    </row>
    <row r="266" spans="1:11" ht="13.5">
      <c r="A266" s="173" t="s">
        <v>251</v>
      </c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</row>
    <row r="267" spans="1:11" ht="13.5">
      <c r="A267" s="174" t="s">
        <v>252</v>
      </c>
      <c r="B267" s="175"/>
      <c r="C267" s="175"/>
      <c r="D267" s="175"/>
      <c r="E267" s="175"/>
      <c r="F267" s="175"/>
      <c r="G267" s="176"/>
      <c r="H267" s="176"/>
      <c r="I267" s="176"/>
      <c r="J267" s="176"/>
      <c r="K267" s="176"/>
    </row>
    <row r="268" spans="1:11" ht="12.75">
      <c r="A268" s="60">
        <v>3</v>
      </c>
      <c r="B268" s="60"/>
      <c r="C268" s="83"/>
      <c r="D268" s="83"/>
      <c r="E268" s="83"/>
      <c r="F268" s="61" t="s">
        <v>167</v>
      </c>
      <c r="G268" s="62">
        <f>G269+G272</f>
        <v>166000</v>
      </c>
      <c r="H268" s="62">
        <f>H269+H272</f>
        <v>87128.44</v>
      </c>
      <c r="I268" s="62">
        <f>I269+I272</f>
        <v>99500</v>
      </c>
      <c r="J268" s="62">
        <f>J269+J272</f>
        <v>120581.95999999999</v>
      </c>
      <c r="K268" s="31">
        <f>J268/I268*100</f>
        <v>121.18789949748742</v>
      </c>
    </row>
    <row r="269" spans="1:11" ht="12.75">
      <c r="A269" s="63" t="s">
        <v>168</v>
      </c>
      <c r="B269" s="64">
        <v>32</v>
      </c>
      <c r="C269" s="64"/>
      <c r="D269" s="64"/>
      <c r="E269" s="64">
        <v>322</v>
      </c>
      <c r="F269" s="61" t="s">
        <v>171</v>
      </c>
      <c r="G269" s="62">
        <f>SUM(G270:G271)</f>
        <v>55000</v>
      </c>
      <c r="H269" s="62">
        <f>SUM(H270:H271)</f>
        <v>26628.44</v>
      </c>
      <c r="I269" s="62">
        <f>SUM(I270:I271)</f>
        <v>28000</v>
      </c>
      <c r="J269" s="62">
        <f>SUM(J270:J271)</f>
        <v>30081.96</v>
      </c>
      <c r="K269" s="31">
        <f>J269/I269*100</f>
        <v>107.43557142857144</v>
      </c>
    </row>
    <row r="270" spans="1:11" ht="12.75">
      <c r="A270" s="63"/>
      <c r="B270" s="85"/>
      <c r="C270" s="85"/>
      <c r="D270" s="141">
        <v>56</v>
      </c>
      <c r="E270" s="66">
        <v>3223</v>
      </c>
      <c r="F270" s="67" t="s">
        <v>253</v>
      </c>
      <c r="G270" s="68">
        <v>5000</v>
      </c>
      <c r="H270" s="68">
        <v>6628.44</v>
      </c>
      <c r="I270" s="68">
        <v>8000</v>
      </c>
      <c r="J270" s="177">
        <v>10081.96</v>
      </c>
      <c r="K270" s="31">
        <f>J270/I270*100</f>
        <v>126.02449999999999</v>
      </c>
    </row>
    <row r="271" spans="1:11" ht="13.5">
      <c r="A271" s="178"/>
      <c r="B271" s="178"/>
      <c r="C271" s="74"/>
      <c r="D271" s="141">
        <v>57</v>
      </c>
      <c r="E271" s="74">
        <v>3227</v>
      </c>
      <c r="F271" s="67" t="s">
        <v>254</v>
      </c>
      <c r="G271" s="68">
        <v>50000</v>
      </c>
      <c r="H271" s="68">
        <v>20000</v>
      </c>
      <c r="I271" s="68">
        <v>20000</v>
      </c>
      <c r="J271" s="68">
        <v>20000</v>
      </c>
      <c r="K271" s="31">
        <f>J271/I271*100</f>
        <v>100</v>
      </c>
    </row>
    <row r="272" spans="1:11" ht="13.5">
      <c r="A272" s="178" t="s">
        <v>168</v>
      </c>
      <c r="B272" s="64">
        <v>38</v>
      </c>
      <c r="C272" s="73"/>
      <c r="D272" s="88"/>
      <c r="E272" s="64">
        <v>381</v>
      </c>
      <c r="F272" s="61" t="s">
        <v>191</v>
      </c>
      <c r="G272" s="62">
        <f>SUM(G273:G275)</f>
        <v>111000</v>
      </c>
      <c r="H272" s="62">
        <f>SUM(H273:H275)</f>
        <v>60500</v>
      </c>
      <c r="I272" s="62">
        <f>SUM(I273:I275)</f>
        <v>71500</v>
      </c>
      <c r="J272" s="62">
        <f>SUM(J273:J275)</f>
        <v>90500</v>
      </c>
      <c r="K272" s="31">
        <f>J272/I272*100</f>
        <v>126.57342657342659</v>
      </c>
    </row>
    <row r="273" spans="1:11" ht="13.5">
      <c r="A273" s="178"/>
      <c r="B273" s="71"/>
      <c r="C273" s="74"/>
      <c r="D273" s="141">
        <v>58</v>
      </c>
      <c r="E273" s="74">
        <v>3811</v>
      </c>
      <c r="F273" s="67" t="s">
        <v>255</v>
      </c>
      <c r="G273" s="68">
        <v>110000</v>
      </c>
      <c r="H273" s="68">
        <v>60500</v>
      </c>
      <c r="I273" s="68">
        <v>70500</v>
      </c>
      <c r="J273" s="68">
        <v>90000</v>
      </c>
      <c r="K273" s="31">
        <f>J273/I273*100</f>
        <v>127.65957446808511</v>
      </c>
    </row>
    <row r="274" spans="1:11" ht="13.5">
      <c r="A274" s="178"/>
      <c r="B274" s="71"/>
      <c r="C274" s="74"/>
      <c r="D274" s="141"/>
      <c r="E274" s="74">
        <v>3811</v>
      </c>
      <c r="F274" s="67" t="s">
        <v>256</v>
      </c>
      <c r="G274" s="68">
        <v>0</v>
      </c>
      <c r="H274" s="68">
        <v>0</v>
      </c>
      <c r="I274" s="68">
        <v>0</v>
      </c>
      <c r="J274" s="68">
        <v>500</v>
      </c>
      <c r="K274" s="31">
        <v>0</v>
      </c>
    </row>
    <row r="275" spans="1:11" ht="13.5">
      <c r="A275" s="178"/>
      <c r="B275" s="71"/>
      <c r="C275" s="74"/>
      <c r="D275" s="141">
        <v>59</v>
      </c>
      <c r="E275" s="74">
        <v>3811</v>
      </c>
      <c r="F275" s="67" t="s">
        <v>257</v>
      </c>
      <c r="G275" s="68">
        <v>1000</v>
      </c>
      <c r="H275" s="68">
        <v>0</v>
      </c>
      <c r="I275" s="68">
        <v>1000</v>
      </c>
      <c r="J275" s="68">
        <v>0</v>
      </c>
      <c r="K275" s="31">
        <f>J275/I275*100</f>
        <v>0</v>
      </c>
    </row>
    <row r="276" spans="1:11" ht="13.5">
      <c r="A276" s="179"/>
      <c r="B276" s="71"/>
      <c r="C276" s="163"/>
      <c r="D276" s="164"/>
      <c r="E276" s="163"/>
      <c r="F276" s="180"/>
      <c r="G276" s="181"/>
      <c r="H276" s="181"/>
      <c r="I276" s="181"/>
      <c r="J276" s="181"/>
      <c r="K276" s="181"/>
    </row>
    <row r="277" spans="1:11" ht="13.5">
      <c r="A277" s="134" t="s">
        <v>258</v>
      </c>
      <c r="B277" s="134"/>
      <c r="C277" s="134"/>
      <c r="D277" s="134"/>
      <c r="E277" s="134"/>
      <c r="F277" s="182"/>
      <c r="J277" s="3"/>
      <c r="K277" s="3"/>
    </row>
    <row r="278" spans="1:11" ht="13.5">
      <c r="A278" s="174" t="s">
        <v>259</v>
      </c>
      <c r="B278" s="175"/>
      <c r="C278" s="175"/>
      <c r="D278" s="175"/>
      <c r="E278" s="175"/>
      <c r="F278" s="175"/>
      <c r="G278" s="176"/>
      <c r="H278" s="176"/>
      <c r="I278" s="176"/>
      <c r="J278" s="176"/>
      <c r="K278" s="176"/>
    </row>
    <row r="279" spans="1:11" ht="12.75">
      <c r="A279" s="60">
        <v>3</v>
      </c>
      <c r="B279" s="60"/>
      <c r="C279" s="83"/>
      <c r="D279" s="83"/>
      <c r="E279" s="83"/>
      <c r="F279" s="61" t="s">
        <v>167</v>
      </c>
      <c r="G279" s="62">
        <f>G280+G290</f>
        <v>48000</v>
      </c>
      <c r="H279" s="62">
        <f>H280+H290</f>
        <v>12683.4</v>
      </c>
      <c r="I279" s="62">
        <f>I280+I290</f>
        <v>30100</v>
      </c>
      <c r="J279" s="62">
        <f>J280+J290</f>
        <v>27933.4</v>
      </c>
      <c r="K279" s="31">
        <f>J279/I279*100</f>
        <v>92.80199335548174</v>
      </c>
    </row>
    <row r="280" spans="1:11" ht="12.75">
      <c r="A280" s="63" t="s">
        <v>168</v>
      </c>
      <c r="B280" s="64">
        <v>32</v>
      </c>
      <c r="C280" s="64"/>
      <c r="D280" s="64"/>
      <c r="E280" s="64"/>
      <c r="F280" s="61" t="s">
        <v>171</v>
      </c>
      <c r="G280" s="62">
        <f>SUM(G281+G284)</f>
        <v>42000</v>
      </c>
      <c r="H280" s="62">
        <f>SUM(H281+H284)</f>
        <v>12683.4</v>
      </c>
      <c r="I280" s="62">
        <f>SUM(I281+I284)</f>
        <v>24100</v>
      </c>
      <c r="J280" s="62">
        <f>SUM(J281+J284)</f>
        <v>24933.4</v>
      </c>
      <c r="K280" s="31">
        <f>J280/I280*100</f>
        <v>103.45809128630705</v>
      </c>
    </row>
    <row r="281" spans="1:11" ht="12.75">
      <c r="A281" s="63"/>
      <c r="B281" s="64"/>
      <c r="C281" s="64"/>
      <c r="D281" s="64"/>
      <c r="E281" s="64">
        <v>322</v>
      </c>
      <c r="F281" s="61" t="s">
        <v>109</v>
      </c>
      <c r="G281" s="62">
        <f>SUM(G282:G283)</f>
        <v>15500</v>
      </c>
      <c r="H281" s="62">
        <f>SUM(H282:H283)</f>
        <v>0</v>
      </c>
      <c r="I281" s="62">
        <f>SUM(I282:I283)</f>
        <v>0</v>
      </c>
      <c r="J281" s="62">
        <f>SUM(J282:J283)</f>
        <v>0</v>
      </c>
      <c r="K281" s="31">
        <v>0</v>
      </c>
    </row>
    <row r="282" spans="1:11" ht="13.5">
      <c r="A282" s="178"/>
      <c r="B282" s="71"/>
      <c r="C282" s="74"/>
      <c r="D282" s="141">
        <v>60</v>
      </c>
      <c r="E282" s="74">
        <v>3221</v>
      </c>
      <c r="F282" s="67" t="s">
        <v>260</v>
      </c>
      <c r="G282" s="68">
        <v>500</v>
      </c>
      <c r="H282" s="68">
        <v>0</v>
      </c>
      <c r="I282" s="68">
        <v>0</v>
      </c>
      <c r="J282" s="68">
        <v>0</v>
      </c>
      <c r="K282" s="31">
        <v>0</v>
      </c>
    </row>
    <row r="283" spans="1:11" ht="13.5">
      <c r="A283" s="178"/>
      <c r="B283" s="71"/>
      <c r="C283" s="74"/>
      <c r="D283" s="141">
        <v>61</v>
      </c>
      <c r="E283" s="74">
        <v>3227</v>
      </c>
      <c r="F283" s="67" t="s">
        <v>261</v>
      </c>
      <c r="G283" s="68">
        <v>15000</v>
      </c>
      <c r="H283" s="68">
        <v>0</v>
      </c>
      <c r="I283" s="68">
        <v>0</v>
      </c>
      <c r="J283" s="68">
        <v>0</v>
      </c>
      <c r="K283" s="31">
        <v>0</v>
      </c>
    </row>
    <row r="284" spans="1:11" ht="13.5">
      <c r="A284" s="178"/>
      <c r="B284" s="71"/>
      <c r="C284" s="64"/>
      <c r="D284" s="88"/>
      <c r="E284" s="64">
        <v>323</v>
      </c>
      <c r="F284" s="61" t="s">
        <v>111</v>
      </c>
      <c r="G284" s="62">
        <f>SUM(G285:G289)</f>
        <v>26500</v>
      </c>
      <c r="H284" s="62">
        <f>SUM(H285:H289)</f>
        <v>12683.4</v>
      </c>
      <c r="I284" s="62">
        <f>SUM(I285:I289)</f>
        <v>24100</v>
      </c>
      <c r="J284" s="62">
        <f>SUM(J285:J289)</f>
        <v>24933.4</v>
      </c>
      <c r="K284" s="31">
        <f>J284/I284*100</f>
        <v>103.45809128630705</v>
      </c>
    </row>
    <row r="285" spans="1:11" ht="13.5">
      <c r="A285" s="178"/>
      <c r="B285" s="71"/>
      <c r="C285" s="74"/>
      <c r="D285" s="141">
        <v>62</v>
      </c>
      <c r="E285" s="74">
        <v>3237</v>
      </c>
      <c r="F285" s="67" t="s">
        <v>262</v>
      </c>
      <c r="G285" s="68">
        <v>1000</v>
      </c>
      <c r="H285" s="68">
        <v>3558.4</v>
      </c>
      <c r="I285" s="68">
        <v>3600</v>
      </c>
      <c r="J285" s="68">
        <v>3558.4</v>
      </c>
      <c r="K285" s="31">
        <f>J285/I285*100</f>
        <v>98.84444444444445</v>
      </c>
    </row>
    <row r="286" spans="1:11" ht="13.5">
      <c r="A286" s="178"/>
      <c r="B286" s="71"/>
      <c r="C286" s="74"/>
      <c r="D286" s="141">
        <v>63</v>
      </c>
      <c r="E286" s="74">
        <v>3237</v>
      </c>
      <c r="F286" s="67" t="s">
        <v>263</v>
      </c>
      <c r="G286" s="68">
        <v>4000</v>
      </c>
      <c r="H286" s="68">
        <v>0</v>
      </c>
      <c r="I286" s="68">
        <v>0</v>
      </c>
      <c r="J286" s="68">
        <v>0</v>
      </c>
      <c r="K286" s="31">
        <v>0</v>
      </c>
    </row>
    <row r="287" spans="1:11" ht="13.5">
      <c r="A287" s="178"/>
      <c r="B287" s="71"/>
      <c r="C287" s="74"/>
      <c r="D287" s="141">
        <v>64</v>
      </c>
      <c r="E287" s="74">
        <v>3237</v>
      </c>
      <c r="F287" s="67" t="s">
        <v>264</v>
      </c>
      <c r="G287" s="68">
        <v>5000</v>
      </c>
      <c r="H287" s="68">
        <v>0</v>
      </c>
      <c r="I287" s="68">
        <v>0</v>
      </c>
      <c r="J287" s="68">
        <v>0</v>
      </c>
      <c r="K287" s="31">
        <v>0</v>
      </c>
    </row>
    <row r="288" spans="1:11" ht="13.5">
      <c r="A288" s="178"/>
      <c r="B288" s="71"/>
      <c r="C288" s="74"/>
      <c r="D288" s="141">
        <v>65</v>
      </c>
      <c r="E288" s="74">
        <v>3237</v>
      </c>
      <c r="F288" s="67" t="s">
        <v>265</v>
      </c>
      <c r="G288" s="68">
        <v>10500</v>
      </c>
      <c r="H288" s="68">
        <v>7875</v>
      </c>
      <c r="I288" s="68">
        <v>10500</v>
      </c>
      <c r="J288" s="68">
        <v>11375</v>
      </c>
      <c r="K288" s="31">
        <f>J288/I288*100</f>
        <v>108.33333333333333</v>
      </c>
    </row>
    <row r="289" spans="1:11" ht="24.75">
      <c r="A289" s="178"/>
      <c r="B289" s="71"/>
      <c r="C289" s="74"/>
      <c r="D289" s="141">
        <v>66</v>
      </c>
      <c r="E289" s="74">
        <v>3237</v>
      </c>
      <c r="F289" s="67" t="s">
        <v>266</v>
      </c>
      <c r="G289" s="68">
        <v>6000</v>
      </c>
      <c r="H289" s="68">
        <v>1250</v>
      </c>
      <c r="I289" s="68">
        <v>10000</v>
      </c>
      <c r="J289" s="68">
        <v>10000</v>
      </c>
      <c r="K289" s="31">
        <f>J289/I289*100</f>
        <v>100</v>
      </c>
    </row>
    <row r="290" spans="1:11" ht="13.5">
      <c r="A290" s="178"/>
      <c r="B290" s="71"/>
      <c r="C290" s="64"/>
      <c r="D290" s="88"/>
      <c r="E290" s="64">
        <v>381</v>
      </c>
      <c r="F290" s="61" t="s">
        <v>124</v>
      </c>
      <c r="G290" s="62">
        <f>SUM(G291)</f>
        <v>6000</v>
      </c>
      <c r="H290" s="62">
        <f>SUM(H291)</f>
        <v>0</v>
      </c>
      <c r="I290" s="62">
        <f>SUM(I291)</f>
        <v>6000</v>
      </c>
      <c r="J290" s="62">
        <f>SUM(J291)</f>
        <v>3000</v>
      </c>
      <c r="K290" s="31">
        <f>J290/I290*100</f>
        <v>50</v>
      </c>
    </row>
    <row r="291" spans="1:11" ht="13.5">
      <c r="A291" s="178" t="s">
        <v>168</v>
      </c>
      <c r="B291" s="71"/>
      <c r="C291" s="74"/>
      <c r="D291" s="141">
        <v>67</v>
      </c>
      <c r="E291" s="74">
        <v>3811</v>
      </c>
      <c r="F291" s="67" t="s">
        <v>267</v>
      </c>
      <c r="G291" s="68">
        <v>6000</v>
      </c>
      <c r="H291" s="68">
        <v>0</v>
      </c>
      <c r="I291" s="68">
        <v>6000</v>
      </c>
      <c r="J291" s="68">
        <v>3000</v>
      </c>
      <c r="K291" s="31">
        <f>J291/I291*100</f>
        <v>50</v>
      </c>
    </row>
    <row r="292" spans="1:11" ht="12.75">
      <c r="A292" s="63"/>
      <c r="B292" s="63"/>
      <c r="C292" s="163"/>
      <c r="D292" s="164"/>
      <c r="E292" s="163"/>
      <c r="F292" s="180"/>
      <c r="G292" s="183"/>
      <c r="H292" s="183"/>
      <c r="I292" s="183"/>
      <c r="J292" s="181"/>
      <c r="K292" s="181"/>
    </row>
    <row r="293" spans="1:11" ht="13.5">
      <c r="A293" s="184"/>
      <c r="B293" s="184"/>
      <c r="C293" s="184"/>
      <c r="D293" s="184"/>
      <c r="E293" s="184"/>
      <c r="F293" s="184"/>
      <c r="G293" s="184"/>
      <c r="H293" s="184"/>
      <c r="I293" s="184"/>
      <c r="J293" s="185"/>
      <c r="K293" s="186"/>
    </row>
    <row r="294" spans="1:11" ht="14.25">
      <c r="A294" s="187" t="s">
        <v>268</v>
      </c>
      <c r="B294" s="187"/>
      <c r="C294" s="187"/>
      <c r="D294" s="187"/>
      <c r="E294" s="187"/>
      <c r="F294" s="188"/>
      <c r="G294" s="189">
        <f>G298+G308+G326+G336</f>
        <v>3695000</v>
      </c>
      <c r="H294" s="189">
        <f>H298+H308+H326+H336</f>
        <v>225615.59</v>
      </c>
      <c r="I294" s="189">
        <f>I298+I308+I326+I336</f>
        <v>302414</v>
      </c>
      <c r="J294" s="189">
        <f>J298+J308+J326+J336</f>
        <v>308296.98</v>
      </c>
      <c r="K294" s="31">
        <f>J294/I294*100</f>
        <v>101.94533983215062</v>
      </c>
    </row>
    <row r="295" spans="1:11" ht="13.5">
      <c r="A295" s="127" t="s">
        <v>269</v>
      </c>
      <c r="B295" s="127"/>
      <c r="C295" s="127"/>
      <c r="D295" s="127"/>
      <c r="E295" s="127"/>
      <c r="F295" s="152"/>
      <c r="G295" s="153"/>
      <c r="H295" s="153"/>
      <c r="I295" s="153"/>
      <c r="J295" s="126"/>
      <c r="K295" s="126"/>
    </row>
    <row r="296" spans="1:11" ht="13.5">
      <c r="A296" s="173" t="s">
        <v>270</v>
      </c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</row>
    <row r="297" spans="1:11" ht="13.5">
      <c r="A297" s="190" t="s">
        <v>271</v>
      </c>
      <c r="B297" s="190"/>
      <c r="C297" s="190"/>
      <c r="D297" s="190"/>
      <c r="E297" s="190"/>
      <c r="F297" s="190"/>
      <c r="G297" s="191"/>
      <c r="H297" s="191"/>
      <c r="I297" s="191"/>
      <c r="J297" s="191"/>
      <c r="K297" s="191"/>
    </row>
    <row r="298" spans="1:11" s="134" customFormat="1" ht="13.5">
      <c r="A298" s="64">
        <v>3</v>
      </c>
      <c r="B298" s="64"/>
      <c r="C298" s="73"/>
      <c r="D298" s="73"/>
      <c r="E298" s="73"/>
      <c r="F298" s="61" t="s">
        <v>96</v>
      </c>
      <c r="G298" s="62">
        <f>SUM(G299)</f>
        <v>230000</v>
      </c>
      <c r="H298" s="62">
        <f>SUM(H299)</f>
        <v>112738.87</v>
      </c>
      <c r="I298" s="62">
        <f>SUM(I299)</f>
        <v>148760</v>
      </c>
      <c r="J298" s="62">
        <f>SUM(J299)</f>
        <v>123989.87</v>
      </c>
      <c r="K298" s="31">
        <f>J298/I298*100</f>
        <v>83.34893116429147</v>
      </c>
    </row>
    <row r="299" spans="1:11" s="134" customFormat="1" ht="13.5">
      <c r="A299" s="71"/>
      <c r="B299" s="64">
        <v>32</v>
      </c>
      <c r="C299" s="73"/>
      <c r="D299" s="73"/>
      <c r="E299" s="73"/>
      <c r="F299" s="61" t="s">
        <v>107</v>
      </c>
      <c r="G299" s="62">
        <f>G300+G303</f>
        <v>230000</v>
      </c>
      <c r="H299" s="62">
        <f>H300+H303</f>
        <v>112738.87</v>
      </c>
      <c r="I299" s="62">
        <f>I300+I303</f>
        <v>148760</v>
      </c>
      <c r="J299" s="62">
        <f>J300+J303</f>
        <v>123989.87</v>
      </c>
      <c r="K299" s="31">
        <f>J299/I299*100</f>
        <v>83.34893116429147</v>
      </c>
    </row>
    <row r="300" spans="1:11" s="134" customFormat="1" ht="13.5">
      <c r="A300" s="71"/>
      <c r="B300" s="64"/>
      <c r="C300" s="73"/>
      <c r="D300" s="73"/>
      <c r="E300" s="64">
        <v>322</v>
      </c>
      <c r="F300" s="61" t="s">
        <v>109</v>
      </c>
      <c r="G300" s="62">
        <f>SUM(G301:G302)</f>
        <v>70000</v>
      </c>
      <c r="H300" s="62">
        <f>SUM(H301:H302)</f>
        <v>35594.55</v>
      </c>
      <c r="I300" s="62">
        <f>SUM(I301:I302)</f>
        <v>36600</v>
      </c>
      <c r="J300" s="62">
        <f>SUM(J301:J302)</f>
        <v>35595.55</v>
      </c>
      <c r="K300" s="31">
        <f>J300/I300*100</f>
        <v>97.25560109289619</v>
      </c>
    </row>
    <row r="301" spans="1:11" s="134" customFormat="1" ht="13.5">
      <c r="A301" s="71"/>
      <c r="B301" s="157"/>
      <c r="C301" s="74"/>
      <c r="D301" s="141">
        <v>68</v>
      </c>
      <c r="E301" s="74">
        <v>3224</v>
      </c>
      <c r="F301" s="67" t="s">
        <v>272</v>
      </c>
      <c r="G301" s="68">
        <v>50000</v>
      </c>
      <c r="H301" s="68">
        <v>21061.32</v>
      </c>
      <c r="I301" s="68">
        <v>22000</v>
      </c>
      <c r="J301" s="68">
        <v>21062.32</v>
      </c>
      <c r="K301" s="31">
        <f>J301/I301*100</f>
        <v>95.73781818181818</v>
      </c>
    </row>
    <row r="302" spans="1:11" s="134" customFormat="1" ht="13.5">
      <c r="A302" s="71"/>
      <c r="B302" s="157"/>
      <c r="C302" s="74"/>
      <c r="D302" s="141">
        <v>69</v>
      </c>
      <c r="E302" s="74">
        <v>3224</v>
      </c>
      <c r="F302" s="67" t="s">
        <v>273</v>
      </c>
      <c r="G302" s="68">
        <v>20000</v>
      </c>
      <c r="H302" s="68">
        <v>14533.23</v>
      </c>
      <c r="I302" s="68">
        <v>14600</v>
      </c>
      <c r="J302" s="68">
        <v>14533.23</v>
      </c>
      <c r="K302" s="31">
        <f>J302/I302*100</f>
        <v>99.54267123287671</v>
      </c>
    </row>
    <row r="303" spans="1:11" s="134" customFormat="1" ht="13.5">
      <c r="A303" s="71"/>
      <c r="B303" s="157"/>
      <c r="C303" s="73"/>
      <c r="D303" s="88"/>
      <c r="E303" s="64">
        <v>323</v>
      </c>
      <c r="F303" s="61" t="s">
        <v>111</v>
      </c>
      <c r="G303" s="62">
        <f>SUM(G304:G306)</f>
        <v>160000</v>
      </c>
      <c r="H303" s="62">
        <f>SUM(H304:H306)</f>
        <v>77144.31999999999</v>
      </c>
      <c r="I303" s="62">
        <f>SUM(I304:I306)</f>
        <v>112160</v>
      </c>
      <c r="J303" s="62">
        <f>SUM(J304:J306)</f>
        <v>88394.31999999999</v>
      </c>
      <c r="K303" s="31">
        <f>J303/I303*100</f>
        <v>78.81091298145506</v>
      </c>
    </row>
    <row r="304" spans="1:11" s="134" customFormat="1" ht="13.5">
      <c r="A304" s="71"/>
      <c r="B304" s="71"/>
      <c r="C304" s="74"/>
      <c r="D304" s="141">
        <v>70</v>
      </c>
      <c r="E304" s="74">
        <v>3232</v>
      </c>
      <c r="F304" s="67" t="s">
        <v>274</v>
      </c>
      <c r="G304" s="68">
        <v>20000</v>
      </c>
      <c r="H304" s="68">
        <v>29742.59</v>
      </c>
      <c r="I304" s="68">
        <v>35000</v>
      </c>
      <c r="J304" s="68">
        <v>30242.59</v>
      </c>
      <c r="K304" s="31">
        <f>J304/I304*100</f>
        <v>86.4074</v>
      </c>
    </row>
    <row r="305" spans="1:11" s="134" customFormat="1" ht="13.5">
      <c r="A305" s="71"/>
      <c r="B305" s="71"/>
      <c r="C305" s="74"/>
      <c r="D305" s="141">
        <v>71</v>
      </c>
      <c r="E305" s="74">
        <v>3237</v>
      </c>
      <c r="F305" s="67" t="s">
        <v>275</v>
      </c>
      <c r="G305" s="68">
        <v>70000</v>
      </c>
      <c r="H305" s="68">
        <v>21035</v>
      </c>
      <c r="I305" s="68">
        <v>34160</v>
      </c>
      <c r="J305" s="68">
        <v>31785</v>
      </c>
      <c r="K305" s="31">
        <f>J305/I305*100</f>
        <v>93.04742388758783</v>
      </c>
    </row>
    <row r="306" spans="1:11" s="134" customFormat="1" ht="13.5">
      <c r="A306" s="71"/>
      <c r="B306" s="157"/>
      <c r="C306" s="74"/>
      <c r="D306" s="141">
        <v>72</v>
      </c>
      <c r="E306" s="74">
        <v>3237</v>
      </c>
      <c r="F306" s="67" t="s">
        <v>276</v>
      </c>
      <c r="G306" s="68">
        <v>70000</v>
      </c>
      <c r="H306" s="68">
        <v>26366.73</v>
      </c>
      <c r="I306" s="68">
        <v>43000</v>
      </c>
      <c r="J306" s="68">
        <v>26366.73</v>
      </c>
      <c r="K306" s="31">
        <f>J306/I306*100</f>
        <v>61.31797674418604</v>
      </c>
    </row>
    <row r="307" spans="1:11" s="134" customFormat="1" ht="13.5">
      <c r="A307" s="190" t="s">
        <v>277</v>
      </c>
      <c r="B307" s="190"/>
      <c r="C307" s="190"/>
      <c r="D307" s="190"/>
      <c r="E307" s="190"/>
      <c r="F307" s="190"/>
      <c r="G307" s="191"/>
      <c r="H307" s="191"/>
      <c r="I307" s="191"/>
      <c r="J307" s="191"/>
      <c r="K307" s="191"/>
    </row>
    <row r="308" spans="1:11" s="134" customFormat="1" ht="13.5">
      <c r="A308" s="64">
        <v>4</v>
      </c>
      <c r="B308" s="64"/>
      <c r="C308" s="73"/>
      <c r="D308" s="88"/>
      <c r="E308" s="73"/>
      <c r="F308" s="61" t="s">
        <v>278</v>
      </c>
      <c r="G308" s="62">
        <f>G309+G311+G319</f>
        <v>2810000</v>
      </c>
      <c r="H308" s="62">
        <f>H309+H311+H319</f>
        <v>74170</v>
      </c>
      <c r="I308" s="62">
        <f>I309+I311+I319</f>
        <v>114570</v>
      </c>
      <c r="J308" s="62">
        <f>J309+J311+J319</f>
        <v>114570</v>
      </c>
      <c r="K308" s="31">
        <f>J308/I308*100</f>
        <v>100</v>
      </c>
    </row>
    <row r="309" spans="1:11" s="134" customFormat="1" ht="13.5">
      <c r="A309" s="71"/>
      <c r="B309" s="64">
        <v>41</v>
      </c>
      <c r="C309" s="73"/>
      <c r="D309" s="88"/>
      <c r="E309" s="64">
        <v>411</v>
      </c>
      <c r="F309" s="61" t="s">
        <v>279</v>
      </c>
      <c r="G309" s="62">
        <f>SUM(G310)</f>
        <v>10000</v>
      </c>
      <c r="H309" s="62">
        <f>SUM(H310)</f>
        <v>0</v>
      </c>
      <c r="I309" s="62">
        <f>SUM(I310)</f>
        <v>40400</v>
      </c>
      <c r="J309" s="62">
        <f>SUM(J310)</f>
        <v>40400</v>
      </c>
      <c r="K309" s="31">
        <f>J309/I309*100</f>
        <v>100</v>
      </c>
    </row>
    <row r="310" spans="1:11" s="134" customFormat="1" ht="13.5">
      <c r="A310" s="71"/>
      <c r="B310" s="157"/>
      <c r="C310" s="74"/>
      <c r="D310" s="141">
        <v>73</v>
      </c>
      <c r="E310" s="74">
        <v>4111</v>
      </c>
      <c r="F310" s="67" t="s">
        <v>280</v>
      </c>
      <c r="G310" s="68">
        <v>10000</v>
      </c>
      <c r="H310" s="68">
        <v>0</v>
      </c>
      <c r="I310" s="68">
        <v>40400</v>
      </c>
      <c r="J310" s="177">
        <v>40400</v>
      </c>
      <c r="K310" s="31">
        <f>J310/I310*100</f>
        <v>100</v>
      </c>
    </row>
    <row r="311" spans="1:11" ht="12.75">
      <c r="A311" s="63"/>
      <c r="B311" s="64">
        <v>42</v>
      </c>
      <c r="C311" s="64"/>
      <c r="D311" s="88"/>
      <c r="E311" s="64">
        <v>421</v>
      </c>
      <c r="F311" s="61" t="s">
        <v>281</v>
      </c>
      <c r="G311" s="62">
        <f>SUM(G312:G318)</f>
        <v>2260000</v>
      </c>
      <c r="H311" s="62">
        <f>SUM(H312:H318)</f>
        <v>23750</v>
      </c>
      <c r="I311" s="62">
        <f>SUM(I312:I318)</f>
        <v>23750</v>
      </c>
      <c r="J311" s="62">
        <f>SUM(J312:J318)</f>
        <v>23750</v>
      </c>
      <c r="K311" s="31">
        <f>J311/I311*100</f>
        <v>100</v>
      </c>
    </row>
    <row r="312" spans="1:11" ht="12.75">
      <c r="A312" s="63"/>
      <c r="B312" s="63"/>
      <c r="C312" s="74"/>
      <c r="D312" s="141">
        <v>74</v>
      </c>
      <c r="E312" s="74">
        <v>4212</v>
      </c>
      <c r="F312" s="67" t="s">
        <v>282</v>
      </c>
      <c r="G312" s="68">
        <v>1000000</v>
      </c>
      <c r="H312" s="68">
        <v>0</v>
      </c>
      <c r="I312" s="68">
        <v>0</v>
      </c>
      <c r="J312" s="68">
        <v>0</v>
      </c>
      <c r="K312" s="31">
        <v>0</v>
      </c>
    </row>
    <row r="313" spans="1:11" ht="12.75">
      <c r="A313" s="63"/>
      <c r="B313" s="63"/>
      <c r="C313" s="74"/>
      <c r="D313" s="141">
        <v>75</v>
      </c>
      <c r="E313" s="74">
        <v>4212</v>
      </c>
      <c r="F313" s="67" t="s">
        <v>283</v>
      </c>
      <c r="G313" s="68">
        <v>10000</v>
      </c>
      <c r="H313" s="68">
        <v>0</v>
      </c>
      <c r="I313" s="68">
        <v>0</v>
      </c>
      <c r="J313" s="68">
        <v>0</v>
      </c>
      <c r="K313" s="31">
        <v>0</v>
      </c>
    </row>
    <row r="314" spans="1:11" ht="12.75">
      <c r="A314" s="63"/>
      <c r="B314" s="63"/>
      <c r="C314" s="74"/>
      <c r="D314" s="141">
        <v>76</v>
      </c>
      <c r="E314" s="74">
        <v>4212</v>
      </c>
      <c r="F314" s="67" t="s">
        <v>284</v>
      </c>
      <c r="G314" s="68">
        <v>100000</v>
      </c>
      <c r="H314" s="68">
        <v>0</v>
      </c>
      <c r="I314" s="68">
        <v>0</v>
      </c>
      <c r="J314" s="68">
        <v>0</v>
      </c>
      <c r="K314" s="31">
        <v>0</v>
      </c>
    </row>
    <row r="315" spans="1:11" ht="12.75">
      <c r="A315" s="63"/>
      <c r="B315" s="63"/>
      <c r="C315" s="74"/>
      <c r="D315" s="141">
        <v>77</v>
      </c>
      <c r="E315" s="74">
        <v>4212</v>
      </c>
      <c r="F315" s="67" t="s">
        <v>285</v>
      </c>
      <c r="G315" s="68">
        <v>100000</v>
      </c>
      <c r="H315" s="68">
        <v>0</v>
      </c>
      <c r="I315" s="68">
        <v>0</v>
      </c>
      <c r="J315" s="68">
        <v>0</v>
      </c>
      <c r="K315" s="31">
        <v>0</v>
      </c>
    </row>
    <row r="316" spans="1:11" ht="12.75">
      <c r="A316" s="63"/>
      <c r="B316" s="63"/>
      <c r="C316" s="74"/>
      <c r="D316" s="141">
        <v>78</v>
      </c>
      <c r="E316" s="74">
        <v>4212</v>
      </c>
      <c r="F316" s="67" t="s">
        <v>286</v>
      </c>
      <c r="G316" s="68">
        <v>100000</v>
      </c>
      <c r="H316" s="68">
        <v>0</v>
      </c>
      <c r="I316" s="68">
        <v>0</v>
      </c>
      <c r="J316" s="68">
        <v>0</v>
      </c>
      <c r="K316" s="31">
        <v>0</v>
      </c>
    </row>
    <row r="317" spans="1:11" ht="12.75">
      <c r="A317" s="63"/>
      <c r="B317" s="63"/>
      <c r="C317" s="74"/>
      <c r="D317" s="141">
        <v>79</v>
      </c>
      <c r="E317" s="74">
        <v>4212</v>
      </c>
      <c r="F317" s="67" t="s">
        <v>287</v>
      </c>
      <c r="G317" s="68">
        <v>100000</v>
      </c>
      <c r="H317" s="68">
        <v>0</v>
      </c>
      <c r="I317" s="68">
        <v>0</v>
      </c>
      <c r="J317" s="68">
        <v>0</v>
      </c>
      <c r="K317" s="31">
        <v>0</v>
      </c>
    </row>
    <row r="318" spans="1:11" ht="12.75">
      <c r="A318" s="63"/>
      <c r="B318" s="63"/>
      <c r="C318" s="74"/>
      <c r="D318" s="141">
        <v>80</v>
      </c>
      <c r="E318" s="74">
        <v>4212</v>
      </c>
      <c r="F318" s="67" t="s">
        <v>288</v>
      </c>
      <c r="G318" s="68">
        <v>850000</v>
      </c>
      <c r="H318" s="68">
        <v>23750</v>
      </c>
      <c r="I318" s="68">
        <v>23750</v>
      </c>
      <c r="J318" s="68">
        <v>23750</v>
      </c>
      <c r="K318" s="31">
        <f>J318/I318*100</f>
        <v>100</v>
      </c>
    </row>
    <row r="319" spans="1:11" ht="12.75">
      <c r="A319" s="63"/>
      <c r="B319" s="63">
        <v>45</v>
      </c>
      <c r="C319" s="73"/>
      <c r="D319" s="88"/>
      <c r="E319" s="64">
        <v>451</v>
      </c>
      <c r="F319" s="61" t="s">
        <v>289</v>
      </c>
      <c r="G319" s="62">
        <f>SUM(G320:G322)</f>
        <v>540000</v>
      </c>
      <c r="H319" s="62">
        <f>SUM(H320:H322)</f>
        <v>50420</v>
      </c>
      <c r="I319" s="62">
        <f>SUM(I320:I322)</f>
        <v>50420</v>
      </c>
      <c r="J319" s="62">
        <f>SUM(J320:J322)</f>
        <v>50420</v>
      </c>
      <c r="K319" s="31">
        <f>J319/I319*100</f>
        <v>100</v>
      </c>
    </row>
    <row r="320" spans="1:11" ht="12.75">
      <c r="A320" s="63"/>
      <c r="B320" s="63"/>
      <c r="C320" s="74"/>
      <c r="D320" s="141">
        <v>81</v>
      </c>
      <c r="E320" s="74">
        <v>4511</v>
      </c>
      <c r="F320" s="67" t="s">
        <v>290</v>
      </c>
      <c r="G320" s="68">
        <v>500000</v>
      </c>
      <c r="H320" s="68">
        <v>0</v>
      </c>
      <c r="I320" s="68">
        <v>0</v>
      </c>
      <c r="J320" s="68">
        <v>0</v>
      </c>
      <c r="K320" s="31">
        <v>0</v>
      </c>
    </row>
    <row r="321" spans="1:11" ht="12.75">
      <c r="A321" s="63"/>
      <c r="B321" s="63"/>
      <c r="C321" s="74"/>
      <c r="D321" s="141">
        <v>82</v>
      </c>
      <c r="E321" s="74">
        <v>4511</v>
      </c>
      <c r="F321" s="67" t="s">
        <v>291</v>
      </c>
      <c r="G321" s="68">
        <v>20000</v>
      </c>
      <c r="H321" s="68">
        <v>50420</v>
      </c>
      <c r="I321" s="68">
        <v>50420</v>
      </c>
      <c r="J321" s="68">
        <v>50420</v>
      </c>
      <c r="K321" s="31">
        <f>J321/I321*100</f>
        <v>100</v>
      </c>
    </row>
    <row r="322" spans="1:11" ht="12.75">
      <c r="A322" s="63"/>
      <c r="B322" s="63"/>
      <c r="C322" s="74"/>
      <c r="D322" s="141">
        <v>83</v>
      </c>
      <c r="E322" s="74">
        <v>4511</v>
      </c>
      <c r="F322" s="67" t="s">
        <v>292</v>
      </c>
      <c r="G322" s="68">
        <v>20000</v>
      </c>
      <c r="H322" s="68">
        <v>0</v>
      </c>
      <c r="I322" s="68">
        <v>0</v>
      </c>
      <c r="J322" s="68">
        <v>0</v>
      </c>
      <c r="K322" s="31">
        <v>0</v>
      </c>
    </row>
    <row r="323" spans="1:11" s="1" customFormat="1" ht="13.5">
      <c r="A323" s="190" t="s">
        <v>293</v>
      </c>
      <c r="B323" s="190"/>
      <c r="C323" s="190"/>
      <c r="D323" s="190"/>
      <c r="E323" s="190"/>
      <c r="F323" s="190"/>
      <c r="G323" s="191"/>
      <c r="H323" s="191"/>
      <c r="I323" s="191"/>
      <c r="J323" s="191"/>
      <c r="K323" s="191"/>
    </row>
    <row r="324" spans="1:11" s="1" customFormat="1" ht="13.5">
      <c r="A324" s="127" t="s">
        <v>294</v>
      </c>
      <c r="B324" s="127"/>
      <c r="C324" s="127"/>
      <c r="D324" s="127"/>
      <c r="E324" s="127"/>
      <c r="F324" s="152"/>
      <c r="G324" s="192"/>
      <c r="H324" s="192"/>
      <c r="I324" s="192"/>
      <c r="J324" s="192"/>
      <c r="K324" s="192"/>
    </row>
    <row r="325" spans="1:11" s="1" customFormat="1" ht="13.5">
      <c r="A325" s="193" t="s">
        <v>295</v>
      </c>
      <c r="B325" s="193"/>
      <c r="C325" s="193"/>
      <c r="D325" s="193"/>
      <c r="E325" s="193"/>
      <c r="F325" s="193"/>
      <c r="G325" s="193"/>
      <c r="H325" s="193"/>
      <c r="I325" s="193"/>
      <c r="J325" s="193"/>
      <c r="K325" s="193"/>
    </row>
    <row r="326" spans="1:11" s="134" customFormat="1" ht="13.5">
      <c r="A326" s="64">
        <v>4</v>
      </c>
      <c r="B326" s="64"/>
      <c r="C326" s="73"/>
      <c r="D326" s="73"/>
      <c r="E326" s="73"/>
      <c r="F326" s="61" t="s">
        <v>296</v>
      </c>
      <c r="G326" s="62">
        <f>SUM(G327)</f>
        <v>305000</v>
      </c>
      <c r="H326" s="62">
        <f>SUM(H327)</f>
        <v>23281.29</v>
      </c>
      <c r="I326" s="62">
        <f>SUM(I327)</f>
        <v>23297</v>
      </c>
      <c r="J326" s="62">
        <f>SUM(J327)</f>
        <v>54311.68</v>
      </c>
      <c r="K326" s="31">
        <f>J326/I326*100</f>
        <v>233.12735545349187</v>
      </c>
    </row>
    <row r="327" spans="1:11" ht="12.75">
      <c r="A327" s="63"/>
      <c r="B327" s="64">
        <v>42</v>
      </c>
      <c r="C327" s="64"/>
      <c r="D327" s="64"/>
      <c r="E327" s="64">
        <v>421</v>
      </c>
      <c r="F327" s="61" t="s">
        <v>297</v>
      </c>
      <c r="G327" s="62">
        <f>SUM(G328:G331)</f>
        <v>305000</v>
      </c>
      <c r="H327" s="62">
        <f>SUM(H328:H331)</f>
        <v>23281.29</v>
      </c>
      <c r="I327" s="62">
        <f>SUM(I328:I331)</f>
        <v>23297</v>
      </c>
      <c r="J327" s="62">
        <f>SUM(J328:J331)</f>
        <v>54311.68</v>
      </c>
      <c r="K327" s="31">
        <f>J327/I327*100</f>
        <v>233.12735545349187</v>
      </c>
    </row>
    <row r="328" spans="1:11" ht="12.75">
      <c r="A328" s="63"/>
      <c r="B328" s="63"/>
      <c r="C328" s="74"/>
      <c r="D328" s="141">
        <v>84</v>
      </c>
      <c r="E328" s="74">
        <v>4214</v>
      </c>
      <c r="F328" s="67" t="s">
        <v>298</v>
      </c>
      <c r="G328" s="68">
        <v>50000</v>
      </c>
      <c r="H328" s="68">
        <v>0</v>
      </c>
      <c r="I328" s="68">
        <v>0</v>
      </c>
      <c r="J328" s="68">
        <v>0</v>
      </c>
      <c r="K328" s="31">
        <v>0</v>
      </c>
    </row>
    <row r="329" spans="1:11" ht="12.75">
      <c r="A329" s="63"/>
      <c r="B329" s="63"/>
      <c r="C329" s="74"/>
      <c r="D329" s="141">
        <v>85</v>
      </c>
      <c r="E329" s="74">
        <v>4214</v>
      </c>
      <c r="F329" s="67" t="s">
        <v>299</v>
      </c>
      <c r="G329" s="68">
        <v>100000</v>
      </c>
      <c r="H329" s="68">
        <v>0</v>
      </c>
      <c r="I329" s="68">
        <v>0</v>
      </c>
      <c r="J329" s="68">
        <v>0</v>
      </c>
      <c r="K329" s="31">
        <v>0</v>
      </c>
    </row>
    <row r="330" spans="1:11" ht="12.75">
      <c r="A330" s="63"/>
      <c r="B330" s="63"/>
      <c r="C330" s="74"/>
      <c r="D330" s="141">
        <v>86</v>
      </c>
      <c r="E330" s="74">
        <v>4214</v>
      </c>
      <c r="F330" s="67" t="s">
        <v>300</v>
      </c>
      <c r="G330" s="68">
        <v>55000</v>
      </c>
      <c r="H330" s="68">
        <v>3696.75</v>
      </c>
      <c r="I330" s="68">
        <v>3697</v>
      </c>
      <c r="J330" s="68">
        <v>3696.75</v>
      </c>
      <c r="K330" s="31">
        <f>J330/I330*100</f>
        <v>99.99323776034623</v>
      </c>
    </row>
    <row r="331" spans="1:11" ht="12.75">
      <c r="A331" s="63"/>
      <c r="B331" s="63"/>
      <c r="C331" s="74"/>
      <c r="D331" s="141">
        <v>87</v>
      </c>
      <c r="E331" s="74">
        <v>4214</v>
      </c>
      <c r="F331" s="67" t="s">
        <v>301</v>
      </c>
      <c r="G331" s="68">
        <v>100000</v>
      </c>
      <c r="H331" s="68">
        <v>19584.54</v>
      </c>
      <c r="I331" s="68">
        <v>19600</v>
      </c>
      <c r="J331" s="68">
        <v>50614.93</v>
      </c>
      <c r="K331" s="31">
        <f>J331/I331*100</f>
        <v>258.2394387755102</v>
      </c>
    </row>
    <row r="332" spans="1:11" ht="13.5">
      <c r="A332" s="194" t="s">
        <v>302</v>
      </c>
      <c r="B332" s="194"/>
      <c r="C332" s="194"/>
      <c r="D332" s="194"/>
      <c r="E332" s="194"/>
      <c r="F332" s="195"/>
      <c r="G332" s="196"/>
      <c r="H332" s="196"/>
      <c r="I332" s="196"/>
      <c r="J332" s="196"/>
      <c r="K332" s="196"/>
    </row>
    <row r="333" spans="1:11" s="134" customFormat="1" ht="13.5">
      <c r="A333" s="197" t="s">
        <v>303</v>
      </c>
      <c r="B333" s="197"/>
      <c r="C333" s="197"/>
      <c r="D333" s="197"/>
      <c r="E333" s="197"/>
      <c r="F333" s="198"/>
      <c r="G333" s="192"/>
      <c r="H333" s="192"/>
      <c r="I333" s="192"/>
      <c r="J333" s="192"/>
      <c r="K333" s="192"/>
    </row>
    <row r="334" spans="1:11" s="134" customFormat="1" ht="13.5">
      <c r="A334" s="127" t="s">
        <v>304</v>
      </c>
      <c r="B334" s="127"/>
      <c r="C334" s="127"/>
      <c r="D334" s="127"/>
      <c r="E334" s="127"/>
      <c r="F334" s="152"/>
      <c r="G334" s="192"/>
      <c r="H334" s="192"/>
      <c r="I334" s="192"/>
      <c r="J334" s="192"/>
      <c r="K334" s="192"/>
    </row>
    <row r="335" spans="1:11" s="134" customFormat="1" ht="13.5">
      <c r="A335" s="193" t="s">
        <v>295</v>
      </c>
      <c r="B335" s="193"/>
      <c r="C335" s="193"/>
      <c r="D335" s="193"/>
      <c r="E335" s="193"/>
      <c r="F335" s="193"/>
      <c r="G335" s="193"/>
      <c r="H335" s="193"/>
      <c r="I335" s="193"/>
      <c r="J335" s="193"/>
      <c r="K335" s="193"/>
    </row>
    <row r="336" spans="1:11" s="134" customFormat="1" ht="13.5">
      <c r="A336" s="64">
        <v>4</v>
      </c>
      <c r="B336" s="64"/>
      <c r="C336" s="73"/>
      <c r="D336" s="73"/>
      <c r="E336" s="73"/>
      <c r="F336" s="106" t="s">
        <v>305</v>
      </c>
      <c r="G336" s="62">
        <f>SUM(G337)</f>
        <v>350000</v>
      </c>
      <c r="H336" s="62">
        <f>SUM(H337)</f>
        <v>15425.429999999998</v>
      </c>
      <c r="I336" s="62">
        <f>SUM(I337)</f>
        <v>15787</v>
      </c>
      <c r="J336" s="62">
        <f>SUM(J337)</f>
        <v>15425.429999999998</v>
      </c>
      <c r="K336" s="31">
        <f>J336/I336*100</f>
        <v>97.70969785266358</v>
      </c>
    </row>
    <row r="337" spans="1:11" s="134" customFormat="1" ht="13.5">
      <c r="A337" s="64"/>
      <c r="B337" s="64">
        <v>42</v>
      </c>
      <c r="C337" s="73"/>
      <c r="D337" s="73"/>
      <c r="E337" s="73"/>
      <c r="F337" s="106" t="s">
        <v>246</v>
      </c>
      <c r="G337" s="62">
        <f>SUM(G338+G340)</f>
        <v>350000</v>
      </c>
      <c r="H337" s="62">
        <f>SUM(H338+H340)</f>
        <v>15425.429999999998</v>
      </c>
      <c r="I337" s="62">
        <f>SUM(I338+I340)</f>
        <v>15787</v>
      </c>
      <c r="J337" s="62">
        <f>SUM(J338+J340)</f>
        <v>15425.429999999998</v>
      </c>
      <c r="K337" s="31">
        <f>J337/I337*100</f>
        <v>97.70969785266358</v>
      </c>
    </row>
    <row r="338" spans="1:11" s="134" customFormat="1" ht="13.5">
      <c r="A338" s="64"/>
      <c r="B338" s="64"/>
      <c r="C338" s="73"/>
      <c r="D338" s="73"/>
      <c r="E338" s="64">
        <v>421</v>
      </c>
      <c r="F338" s="106" t="s">
        <v>246</v>
      </c>
      <c r="G338" s="62">
        <f>SUM(G339)</f>
        <v>110000</v>
      </c>
      <c r="H338" s="62">
        <f>SUM(H339)</f>
        <v>4786.58</v>
      </c>
      <c r="I338" s="62">
        <f>SUM(I339)</f>
        <v>4787</v>
      </c>
      <c r="J338" s="62">
        <f>SUM(J339)</f>
        <v>4786.58</v>
      </c>
      <c r="K338" s="31">
        <f>J338/I338*100</f>
        <v>99.99122623772718</v>
      </c>
    </row>
    <row r="339" spans="1:11" s="134" customFormat="1" ht="13.5">
      <c r="A339" s="199"/>
      <c r="B339" s="200"/>
      <c r="C339" s="74"/>
      <c r="D339" s="141">
        <v>88</v>
      </c>
      <c r="E339" s="74">
        <v>4213</v>
      </c>
      <c r="F339" s="67" t="s">
        <v>306</v>
      </c>
      <c r="G339" s="68">
        <v>110000</v>
      </c>
      <c r="H339" s="68">
        <v>4786.58</v>
      </c>
      <c r="I339" s="68">
        <v>4787</v>
      </c>
      <c r="J339" s="201">
        <v>4786.58</v>
      </c>
      <c r="K339" s="31">
        <f>J339/I339*100</f>
        <v>99.99122623772718</v>
      </c>
    </row>
    <row r="340" spans="1:11" ht="12.75">
      <c r="A340" s="63"/>
      <c r="B340" s="64"/>
      <c r="C340" s="64"/>
      <c r="D340" s="64"/>
      <c r="E340" s="64">
        <v>422</v>
      </c>
      <c r="F340" s="106" t="s">
        <v>246</v>
      </c>
      <c r="G340" s="62">
        <f>SUM(G341:G344)</f>
        <v>240000</v>
      </c>
      <c r="H340" s="62">
        <f>SUM(H341:H344)</f>
        <v>10638.849999999999</v>
      </c>
      <c r="I340" s="62">
        <f>SUM(I341:I344)</f>
        <v>11000</v>
      </c>
      <c r="J340" s="62">
        <f>SUM(J341:J344)</f>
        <v>10638.849999999999</v>
      </c>
      <c r="K340" s="31">
        <f>J340/I340*100</f>
        <v>96.71681818181817</v>
      </c>
    </row>
    <row r="341" spans="1:11" ht="12.75">
      <c r="A341" s="85"/>
      <c r="B341" s="85"/>
      <c r="C341" s="74"/>
      <c r="D341" s="141">
        <v>89</v>
      </c>
      <c r="E341" s="74">
        <v>4221</v>
      </c>
      <c r="F341" s="67" t="s">
        <v>307</v>
      </c>
      <c r="G341" s="68">
        <v>225000</v>
      </c>
      <c r="H341" s="68">
        <v>0</v>
      </c>
      <c r="I341" s="68">
        <v>0</v>
      </c>
      <c r="J341" s="68">
        <v>0</v>
      </c>
      <c r="K341" s="31">
        <v>0</v>
      </c>
    </row>
    <row r="342" spans="1:11" ht="12.75">
      <c r="A342" s="85"/>
      <c r="B342" s="85"/>
      <c r="C342" s="74"/>
      <c r="D342" s="141">
        <v>90</v>
      </c>
      <c r="E342" s="74">
        <v>4221</v>
      </c>
      <c r="F342" s="67" t="s">
        <v>308</v>
      </c>
      <c r="G342" s="68">
        <v>5000</v>
      </c>
      <c r="H342" s="68">
        <v>4965.98</v>
      </c>
      <c r="I342" s="68">
        <v>5000</v>
      </c>
      <c r="J342" s="68">
        <v>4965.98</v>
      </c>
      <c r="K342" s="31">
        <f>J342/I342*100</f>
        <v>99.3196</v>
      </c>
    </row>
    <row r="343" spans="1:11" ht="12.75">
      <c r="A343" s="85"/>
      <c r="B343" s="85"/>
      <c r="C343" s="74"/>
      <c r="D343" s="141">
        <v>91</v>
      </c>
      <c r="E343" s="74">
        <v>4227</v>
      </c>
      <c r="F343" s="67" t="s">
        <v>309</v>
      </c>
      <c r="G343" s="68">
        <v>5000</v>
      </c>
      <c r="H343" s="68">
        <v>0</v>
      </c>
      <c r="I343" s="68">
        <v>0</v>
      </c>
      <c r="J343" s="68">
        <v>0</v>
      </c>
      <c r="K343" s="31">
        <v>0</v>
      </c>
    </row>
    <row r="344" spans="1:11" ht="12.75">
      <c r="A344" s="85"/>
      <c r="B344" s="85"/>
      <c r="C344" s="74"/>
      <c r="D344" s="141">
        <v>92</v>
      </c>
      <c r="E344" s="74">
        <v>4227</v>
      </c>
      <c r="F344" s="67" t="s">
        <v>310</v>
      </c>
      <c r="G344" s="68">
        <v>5000</v>
      </c>
      <c r="H344" s="68">
        <v>5672.87</v>
      </c>
      <c r="I344" s="68">
        <v>6000</v>
      </c>
      <c r="J344" s="68">
        <v>5672.87</v>
      </c>
      <c r="K344" s="31">
        <f>J344/I344*100</f>
        <v>94.54783333333333</v>
      </c>
    </row>
    <row r="345" spans="1:11" ht="13.5">
      <c r="A345" s="202"/>
      <c r="B345" s="202"/>
      <c r="C345" s="203"/>
      <c r="D345" s="204"/>
      <c r="E345" s="203"/>
      <c r="F345" s="205"/>
      <c r="G345" s="192"/>
      <c r="H345" s="192"/>
      <c r="I345" s="192"/>
      <c r="J345" s="166"/>
      <c r="K345" s="166"/>
    </row>
    <row r="346" spans="1:11" ht="14.25">
      <c r="A346" s="194" t="s">
        <v>311</v>
      </c>
      <c r="B346" s="194"/>
      <c r="C346" s="194"/>
      <c r="D346" s="194"/>
      <c r="E346" s="194"/>
      <c r="F346" s="195"/>
      <c r="G346" s="189">
        <f>G351+G373</f>
        <v>4430000</v>
      </c>
      <c r="H346" s="189">
        <f>H351+H373</f>
        <v>1521558.99</v>
      </c>
      <c r="I346" s="189">
        <f>I351+I373</f>
        <v>2343407</v>
      </c>
      <c r="J346" s="189">
        <f>J351+J373</f>
        <v>2074289.5799999996</v>
      </c>
      <c r="K346" s="31">
        <f>J346/I346*100</f>
        <v>88.51597609804868</v>
      </c>
    </row>
    <row r="347" spans="1:11" ht="13.5">
      <c r="A347" s="127" t="s">
        <v>312</v>
      </c>
      <c r="B347" s="127"/>
      <c r="C347" s="127"/>
      <c r="D347" s="127"/>
      <c r="E347" s="127"/>
      <c r="F347" s="152"/>
      <c r="G347" s="192"/>
      <c r="H347" s="192"/>
      <c r="I347" s="192"/>
      <c r="J347" s="192"/>
      <c r="K347" s="192"/>
    </row>
    <row r="348" spans="1:11" ht="13.5">
      <c r="A348" s="173" t="s">
        <v>313</v>
      </c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</row>
    <row r="349" spans="1:11" ht="13.5">
      <c r="A349" s="194" t="s">
        <v>314</v>
      </c>
      <c r="B349" s="194"/>
      <c r="C349" s="194"/>
      <c r="D349" s="194"/>
      <c r="E349" s="194"/>
      <c r="F349" s="195"/>
      <c r="G349" s="196"/>
      <c r="H349" s="196"/>
      <c r="I349" s="196"/>
      <c r="J349" s="196"/>
      <c r="K349" s="196"/>
    </row>
    <row r="350" spans="1:11" ht="12.75">
      <c r="A350" s="64">
        <v>4</v>
      </c>
      <c r="B350" s="64"/>
      <c r="C350" s="73"/>
      <c r="D350" s="73"/>
      <c r="E350" s="73"/>
      <c r="F350" s="106" t="s">
        <v>305</v>
      </c>
      <c r="G350" s="107"/>
      <c r="H350" s="107"/>
      <c r="I350" s="107"/>
      <c r="J350" s="107"/>
      <c r="K350" s="107"/>
    </row>
    <row r="351" spans="1:11" ht="12.75">
      <c r="A351" s="64"/>
      <c r="B351" s="64">
        <v>42</v>
      </c>
      <c r="C351" s="73"/>
      <c r="D351" s="73"/>
      <c r="E351" s="64">
        <v>421</v>
      </c>
      <c r="F351" s="106" t="s">
        <v>246</v>
      </c>
      <c r="G351" s="62">
        <f>SUM(G352:G369)</f>
        <v>4180000</v>
      </c>
      <c r="H351" s="62">
        <f>SUM(H352:H369)</f>
        <v>1232913.74</v>
      </c>
      <c r="I351" s="62">
        <f>SUM(I352:I369)</f>
        <v>2054148</v>
      </c>
      <c r="J351" s="62">
        <f>SUM(J352:J369)</f>
        <v>1785644.3299999996</v>
      </c>
      <c r="K351" s="31">
        <f>J351/I351*100</f>
        <v>86.9287086422205</v>
      </c>
    </row>
    <row r="352" spans="1:11" ht="12.75">
      <c r="A352" s="63"/>
      <c r="B352" s="63"/>
      <c r="C352" s="74"/>
      <c r="D352" s="141">
        <v>93</v>
      </c>
      <c r="E352" s="74">
        <v>4213</v>
      </c>
      <c r="F352" s="67" t="s">
        <v>315</v>
      </c>
      <c r="G352" s="68">
        <v>400000</v>
      </c>
      <c r="H352" s="68">
        <v>283867.78</v>
      </c>
      <c r="I352" s="68">
        <v>283868</v>
      </c>
      <c r="J352" s="68">
        <v>283867.78</v>
      </c>
      <c r="K352" s="31">
        <f>J352/I352*100</f>
        <v>99.99992249918978</v>
      </c>
    </row>
    <row r="353" spans="1:11" ht="12.75">
      <c r="A353" s="63"/>
      <c r="B353" s="63"/>
      <c r="C353" s="74"/>
      <c r="D353" s="141">
        <v>94</v>
      </c>
      <c r="E353" s="74">
        <v>4213</v>
      </c>
      <c r="F353" s="67" t="s">
        <v>316</v>
      </c>
      <c r="G353" s="68">
        <v>100000</v>
      </c>
      <c r="H353" s="68">
        <v>0</v>
      </c>
      <c r="I353" s="68">
        <v>0</v>
      </c>
      <c r="J353" s="68">
        <v>0</v>
      </c>
      <c r="K353" s="31">
        <v>0</v>
      </c>
    </row>
    <row r="354" spans="1:11" ht="12.75">
      <c r="A354" s="63"/>
      <c r="B354" s="63"/>
      <c r="C354" s="74"/>
      <c r="D354" s="141">
        <v>95</v>
      </c>
      <c r="E354" s="74">
        <v>4213</v>
      </c>
      <c r="F354" s="67" t="s">
        <v>317</v>
      </c>
      <c r="G354" s="68">
        <v>150000</v>
      </c>
      <c r="H354" s="68">
        <v>0</v>
      </c>
      <c r="I354" s="68">
        <v>0</v>
      </c>
      <c r="J354" s="68">
        <v>0</v>
      </c>
      <c r="K354" s="31">
        <v>0</v>
      </c>
    </row>
    <row r="355" spans="1:11" ht="12.75">
      <c r="A355" s="63"/>
      <c r="B355" s="63"/>
      <c r="C355" s="74"/>
      <c r="D355" s="141">
        <v>96</v>
      </c>
      <c r="E355" s="74">
        <v>4213</v>
      </c>
      <c r="F355" s="67" t="s">
        <v>318</v>
      </c>
      <c r="G355" s="68">
        <v>400000</v>
      </c>
      <c r="H355" s="68">
        <v>0</v>
      </c>
      <c r="I355" s="68">
        <v>475861</v>
      </c>
      <c r="J355" s="68">
        <v>542866.84</v>
      </c>
      <c r="K355" s="31">
        <f>J355/I355*100</f>
        <v>114.08096902246663</v>
      </c>
    </row>
    <row r="356" spans="1:11" ht="12.75">
      <c r="A356" s="63"/>
      <c r="B356" s="63"/>
      <c r="C356" s="74"/>
      <c r="D356" s="141">
        <v>97</v>
      </c>
      <c r="E356" s="74">
        <v>4213</v>
      </c>
      <c r="F356" s="67" t="s">
        <v>319</v>
      </c>
      <c r="G356" s="68">
        <v>100000</v>
      </c>
      <c r="H356" s="68">
        <v>0</v>
      </c>
      <c r="I356" s="68">
        <v>0</v>
      </c>
      <c r="J356" s="68">
        <v>0</v>
      </c>
      <c r="K356" s="31">
        <v>0</v>
      </c>
    </row>
    <row r="357" spans="1:11" ht="12.75">
      <c r="A357" s="63"/>
      <c r="B357" s="63"/>
      <c r="C357" s="74"/>
      <c r="D357" s="141">
        <v>98</v>
      </c>
      <c r="E357" s="74">
        <v>4213</v>
      </c>
      <c r="F357" s="67" t="s">
        <v>320</v>
      </c>
      <c r="G357" s="68">
        <v>100000</v>
      </c>
      <c r="H357" s="68">
        <v>0</v>
      </c>
      <c r="I357" s="68">
        <v>7500</v>
      </c>
      <c r="J357" s="68">
        <v>9863.75</v>
      </c>
      <c r="K357" s="31">
        <f>J357/I357*100</f>
        <v>131.51666666666665</v>
      </c>
    </row>
    <row r="358" spans="1:11" ht="12.75">
      <c r="A358" s="63"/>
      <c r="B358" s="63"/>
      <c r="C358" s="74"/>
      <c r="D358" s="141">
        <v>99</v>
      </c>
      <c r="E358" s="74">
        <v>4213</v>
      </c>
      <c r="F358" s="67" t="s">
        <v>321</v>
      </c>
      <c r="G358" s="68">
        <v>750000</v>
      </c>
      <c r="H358" s="68">
        <v>0</v>
      </c>
      <c r="I358" s="68">
        <v>0</v>
      </c>
      <c r="J358" s="68">
        <v>0</v>
      </c>
      <c r="K358" s="31">
        <v>0</v>
      </c>
    </row>
    <row r="359" spans="1:11" ht="12.75">
      <c r="A359" s="63"/>
      <c r="B359" s="63"/>
      <c r="C359" s="74"/>
      <c r="D359" s="141">
        <v>100</v>
      </c>
      <c r="E359" s="74">
        <v>4213</v>
      </c>
      <c r="F359" s="67" t="s">
        <v>322</v>
      </c>
      <c r="G359" s="68">
        <v>380000</v>
      </c>
      <c r="H359" s="68">
        <v>45329.2</v>
      </c>
      <c r="I359" s="68">
        <v>383200</v>
      </c>
      <c r="J359" s="68">
        <v>45329.2</v>
      </c>
      <c r="K359" s="31">
        <f>J359/I359*100</f>
        <v>11.829123173277662</v>
      </c>
    </row>
    <row r="360" spans="1:11" ht="12.75">
      <c r="A360" s="63"/>
      <c r="B360" s="63"/>
      <c r="C360" s="74"/>
      <c r="D360" s="141">
        <v>101</v>
      </c>
      <c r="E360" s="74">
        <v>4213</v>
      </c>
      <c r="F360" s="67" t="s">
        <v>323</v>
      </c>
      <c r="G360" s="68">
        <v>100000</v>
      </c>
      <c r="H360" s="68">
        <v>0</v>
      </c>
      <c r="I360" s="68">
        <v>0</v>
      </c>
      <c r="J360" s="68">
        <v>0</v>
      </c>
      <c r="K360" s="31">
        <v>0</v>
      </c>
    </row>
    <row r="361" spans="1:11" ht="12.75">
      <c r="A361" s="63"/>
      <c r="B361" s="63"/>
      <c r="C361" s="74"/>
      <c r="D361" s="141">
        <v>102</v>
      </c>
      <c r="E361" s="74">
        <v>4213</v>
      </c>
      <c r="F361" s="67" t="s">
        <v>324</v>
      </c>
      <c r="G361" s="68">
        <v>100000</v>
      </c>
      <c r="H361" s="68">
        <v>0</v>
      </c>
      <c r="I361" s="68">
        <v>0</v>
      </c>
      <c r="J361" s="68">
        <v>0</v>
      </c>
      <c r="K361" s="31">
        <v>0</v>
      </c>
    </row>
    <row r="362" spans="1:11" ht="12.75">
      <c r="A362" s="63"/>
      <c r="B362" s="63"/>
      <c r="C362" s="74"/>
      <c r="D362" s="141">
        <v>103</v>
      </c>
      <c r="E362" s="74">
        <v>4213</v>
      </c>
      <c r="F362" s="67" t="s">
        <v>325</v>
      </c>
      <c r="G362" s="68">
        <v>500000</v>
      </c>
      <c r="H362" s="68">
        <v>559846.86</v>
      </c>
      <c r="I362" s="68">
        <v>559847</v>
      </c>
      <c r="J362" s="68">
        <v>559846.86</v>
      </c>
      <c r="K362" s="31">
        <f>J362/I362*100</f>
        <v>99.99997499316777</v>
      </c>
    </row>
    <row r="363" spans="1:11" ht="12.75">
      <c r="A363" s="63"/>
      <c r="B363" s="63"/>
      <c r="C363" s="74"/>
      <c r="D363" s="141">
        <v>104</v>
      </c>
      <c r="E363" s="74">
        <v>4213</v>
      </c>
      <c r="F363" s="67" t="s">
        <v>326</v>
      </c>
      <c r="G363" s="68">
        <v>100000</v>
      </c>
      <c r="H363" s="68">
        <v>0</v>
      </c>
      <c r="I363" s="68">
        <v>0</v>
      </c>
      <c r="J363" s="68">
        <v>0</v>
      </c>
      <c r="K363" s="31">
        <v>0</v>
      </c>
    </row>
    <row r="364" spans="1:11" ht="12.75">
      <c r="A364" s="63"/>
      <c r="B364" s="63"/>
      <c r="C364" s="74"/>
      <c r="D364" s="141">
        <v>105</v>
      </c>
      <c r="E364" s="74">
        <v>4213</v>
      </c>
      <c r="F364" s="67" t="s">
        <v>327</v>
      </c>
      <c r="G364" s="68">
        <v>300000</v>
      </c>
      <c r="H364" s="68">
        <v>0</v>
      </c>
      <c r="I364" s="68">
        <v>0</v>
      </c>
      <c r="J364" s="68">
        <v>0</v>
      </c>
      <c r="K364" s="31">
        <v>0</v>
      </c>
    </row>
    <row r="365" spans="1:11" ht="12.75">
      <c r="A365" s="63"/>
      <c r="B365" s="63"/>
      <c r="C365" s="74"/>
      <c r="D365" s="141">
        <v>106</v>
      </c>
      <c r="E365" s="74">
        <v>4213</v>
      </c>
      <c r="F365" s="67" t="s">
        <v>328</v>
      </c>
      <c r="G365" s="68">
        <v>300000</v>
      </c>
      <c r="H365" s="68">
        <v>0</v>
      </c>
      <c r="I365" s="68">
        <v>0</v>
      </c>
      <c r="J365" s="68">
        <v>0</v>
      </c>
      <c r="K365" s="31">
        <v>0</v>
      </c>
    </row>
    <row r="366" spans="1:11" ht="12.75">
      <c r="A366" s="63"/>
      <c r="B366" s="63"/>
      <c r="C366" s="74"/>
      <c r="D366" s="141">
        <v>107</v>
      </c>
      <c r="E366" s="74">
        <v>4213</v>
      </c>
      <c r="F366" s="67" t="s">
        <v>329</v>
      </c>
      <c r="G366" s="68">
        <v>150000</v>
      </c>
      <c r="H366" s="68">
        <v>148845.4</v>
      </c>
      <c r="I366" s="68">
        <v>148846</v>
      </c>
      <c r="J366" s="68">
        <v>148845.4</v>
      </c>
      <c r="K366" s="31">
        <f>J366/I366*100</f>
        <v>99.99959689880816</v>
      </c>
    </row>
    <row r="367" spans="1:11" ht="12.75">
      <c r="A367" s="63"/>
      <c r="B367" s="63"/>
      <c r="C367" s="74"/>
      <c r="D367" s="141">
        <v>108</v>
      </c>
      <c r="E367" s="74">
        <v>4213</v>
      </c>
      <c r="F367" s="67" t="s">
        <v>330</v>
      </c>
      <c r="G367" s="68">
        <v>150000</v>
      </c>
      <c r="H367" s="68">
        <v>70758.24</v>
      </c>
      <c r="I367" s="68">
        <v>70759</v>
      </c>
      <c r="J367" s="68">
        <v>70758.24</v>
      </c>
      <c r="K367" s="31">
        <f>J367/I367*100</f>
        <v>99.99892593168362</v>
      </c>
    </row>
    <row r="368" spans="1:11" ht="12.75">
      <c r="A368" s="63"/>
      <c r="B368" s="63"/>
      <c r="C368" s="74"/>
      <c r="D368" s="141">
        <v>109</v>
      </c>
      <c r="E368" s="74">
        <v>4213</v>
      </c>
      <c r="F368" s="67" t="s">
        <v>331</v>
      </c>
      <c r="G368" s="68">
        <v>50000</v>
      </c>
      <c r="H368" s="68">
        <v>62533.63</v>
      </c>
      <c r="I368" s="68">
        <v>62534</v>
      </c>
      <c r="J368" s="68">
        <v>62533.63</v>
      </c>
      <c r="K368" s="31">
        <f>J368/I368*100</f>
        <v>99.99940832187289</v>
      </c>
    </row>
    <row r="369" spans="1:11" ht="12.75">
      <c r="A369" s="63"/>
      <c r="B369" s="63"/>
      <c r="C369" s="74"/>
      <c r="D369" s="141">
        <v>110</v>
      </c>
      <c r="E369" s="74">
        <v>4213</v>
      </c>
      <c r="F369" s="67" t="s">
        <v>332</v>
      </c>
      <c r="G369" s="68">
        <v>50000</v>
      </c>
      <c r="H369" s="68">
        <v>61732.63</v>
      </c>
      <c r="I369" s="68">
        <v>61733</v>
      </c>
      <c r="J369" s="68">
        <v>61732.63</v>
      </c>
      <c r="K369" s="31">
        <f>J369/I369*100</f>
        <v>99.9994006447119</v>
      </c>
    </row>
    <row r="370" spans="1:11" ht="13.5">
      <c r="A370" s="126" t="s">
        <v>333</v>
      </c>
      <c r="B370" s="126"/>
      <c r="C370" s="126"/>
      <c r="D370" s="126"/>
      <c r="E370" s="126"/>
      <c r="F370" s="172"/>
      <c r="G370" s="206"/>
      <c r="H370" s="206"/>
      <c r="I370" s="206"/>
      <c r="J370" s="206"/>
      <c r="K370" s="206"/>
    </row>
    <row r="371" spans="1:11" ht="13.5">
      <c r="A371" s="193" t="s">
        <v>334</v>
      </c>
      <c r="B371" s="193"/>
      <c r="C371" s="193"/>
      <c r="D371" s="193"/>
      <c r="E371" s="193"/>
      <c r="F371" s="193"/>
      <c r="G371" s="193"/>
      <c r="H371" s="193"/>
      <c r="I371" s="193"/>
      <c r="J371" s="193"/>
      <c r="K371" s="193"/>
    </row>
    <row r="372" spans="1:254" s="167" customFormat="1" ht="13.5">
      <c r="A372" s="207" t="s">
        <v>335</v>
      </c>
      <c r="B372" s="207"/>
      <c r="C372" s="207"/>
      <c r="D372" s="207"/>
      <c r="E372" s="207"/>
      <c r="F372" s="208"/>
      <c r="G372" s="209"/>
      <c r="H372" s="209"/>
      <c r="I372" s="209"/>
      <c r="J372" s="209"/>
      <c r="K372" s="209"/>
      <c r="Q372" s="210"/>
      <c r="R372" s="125"/>
      <c r="S372" s="125"/>
      <c r="T372" s="125"/>
      <c r="Z372" s="210"/>
      <c r="AA372" s="125"/>
      <c r="AB372" s="125"/>
      <c r="AC372" s="125"/>
      <c r="AI372" s="210"/>
      <c r="AJ372" s="125"/>
      <c r="AK372" s="125"/>
      <c r="AL372" s="125"/>
      <c r="AR372" s="210"/>
      <c r="AS372" s="125"/>
      <c r="AT372" s="125"/>
      <c r="AU372" s="125"/>
      <c r="BA372" s="210"/>
      <c r="BB372" s="125"/>
      <c r="BC372" s="125"/>
      <c r="BD372" s="125"/>
      <c r="BJ372" s="210"/>
      <c r="BK372" s="125"/>
      <c r="BL372" s="125"/>
      <c r="BM372" s="125"/>
      <c r="BS372" s="210"/>
      <c r="BT372" s="125"/>
      <c r="BU372" s="125"/>
      <c r="BV372" s="125"/>
      <c r="CB372" s="210"/>
      <c r="CC372" s="125"/>
      <c r="CD372" s="125"/>
      <c r="CE372" s="125"/>
      <c r="CK372" s="210"/>
      <c r="CL372" s="125"/>
      <c r="CM372" s="125"/>
      <c r="CN372" s="125"/>
      <c r="CT372" s="210"/>
      <c r="CU372" s="125"/>
      <c r="CV372" s="125"/>
      <c r="CW372" s="125"/>
      <c r="DC372" s="210"/>
      <c r="DD372" s="125"/>
      <c r="DE372" s="125"/>
      <c r="DF372" s="125"/>
      <c r="DL372" s="210"/>
      <c r="DM372" s="125"/>
      <c r="DN372" s="125"/>
      <c r="DO372" s="125"/>
      <c r="DU372" s="210"/>
      <c r="DV372" s="125"/>
      <c r="DW372" s="125"/>
      <c r="DX372" s="125"/>
      <c r="ED372" s="210"/>
      <c r="EE372" s="125"/>
      <c r="EF372" s="125"/>
      <c r="EG372" s="125"/>
      <c r="EM372" s="210"/>
      <c r="EN372" s="125"/>
      <c r="EO372" s="125"/>
      <c r="EP372" s="125"/>
      <c r="EV372" s="210"/>
      <c r="EW372" s="125"/>
      <c r="EX372" s="125"/>
      <c r="EY372" s="125"/>
      <c r="FE372" s="210"/>
      <c r="FF372" s="125"/>
      <c r="FG372" s="125"/>
      <c r="FH372" s="125"/>
      <c r="FN372" s="210"/>
      <c r="FO372" s="125"/>
      <c r="FP372" s="125"/>
      <c r="FQ372" s="125"/>
      <c r="FW372" s="210"/>
      <c r="FX372" s="125"/>
      <c r="FY372" s="125"/>
      <c r="FZ372" s="125"/>
      <c r="GF372" s="210"/>
      <c r="GG372" s="125"/>
      <c r="GH372" s="125"/>
      <c r="GI372" s="125"/>
      <c r="GO372" s="210"/>
      <c r="GP372" s="125"/>
      <c r="GQ372" s="125"/>
      <c r="GR372" s="125"/>
      <c r="GX372" s="210"/>
      <c r="GY372" s="125"/>
      <c r="GZ372" s="125"/>
      <c r="HA372" s="125"/>
      <c r="HG372" s="210"/>
      <c r="HH372" s="125"/>
      <c r="HI372" s="125"/>
      <c r="HJ372" s="125"/>
      <c r="HP372" s="210"/>
      <c r="HQ372" s="125"/>
      <c r="HR372" s="125"/>
      <c r="HS372" s="125"/>
      <c r="HY372" s="210"/>
      <c r="HZ372" s="125"/>
      <c r="IA372" s="125"/>
      <c r="IB372" s="125"/>
      <c r="IH372" s="210"/>
      <c r="II372" s="125"/>
      <c r="IJ372" s="125"/>
      <c r="IK372" s="125"/>
      <c r="IQ372" s="210"/>
      <c r="IR372" s="125"/>
      <c r="IS372" s="125"/>
      <c r="IT372" s="125"/>
    </row>
    <row r="373" spans="1:11" ht="12.75">
      <c r="A373" s="64">
        <v>4</v>
      </c>
      <c r="B373" s="64"/>
      <c r="C373" s="73"/>
      <c r="D373" s="73"/>
      <c r="E373" s="73"/>
      <c r="F373" s="106" t="s">
        <v>305</v>
      </c>
      <c r="G373" s="62">
        <f>SUM(G374)</f>
        <v>250000</v>
      </c>
      <c r="H373" s="62">
        <f>SUM(H374)</f>
        <v>288645.25</v>
      </c>
      <c r="I373" s="62">
        <f>SUM(I374)</f>
        <v>289259</v>
      </c>
      <c r="J373" s="62">
        <f>SUM(J374)</f>
        <v>288645.25</v>
      </c>
      <c r="K373" s="31">
        <f>J373/I373*100</f>
        <v>99.78781991225857</v>
      </c>
    </row>
    <row r="374" spans="1:11" ht="12.75">
      <c r="A374" s="63"/>
      <c r="B374" s="64">
        <v>42</v>
      </c>
      <c r="C374" s="64"/>
      <c r="D374" s="64"/>
      <c r="E374" s="64">
        <v>421</v>
      </c>
      <c r="F374" s="106" t="s">
        <v>246</v>
      </c>
      <c r="G374" s="62">
        <f>SUM(G375:G376)</f>
        <v>250000</v>
      </c>
      <c r="H374" s="62">
        <f>SUM(H375:H376)</f>
        <v>288645.25</v>
      </c>
      <c r="I374" s="62">
        <f>SUM(I375:I376)</f>
        <v>289259</v>
      </c>
      <c r="J374" s="62">
        <f>SUM(J375:J376)</f>
        <v>288645.25</v>
      </c>
      <c r="K374" s="31">
        <f>J374/I374*100</f>
        <v>99.78781991225857</v>
      </c>
    </row>
    <row r="375" spans="1:11" ht="12.75">
      <c r="A375" s="63"/>
      <c r="B375" s="63"/>
      <c r="C375" s="74"/>
      <c r="D375" s="141">
        <v>111</v>
      </c>
      <c r="E375" s="74">
        <v>4214</v>
      </c>
      <c r="F375" s="67" t="s">
        <v>336</v>
      </c>
      <c r="G375" s="68">
        <v>100000</v>
      </c>
      <c r="H375" s="68">
        <v>244386.5</v>
      </c>
      <c r="I375" s="68">
        <v>245000</v>
      </c>
      <c r="J375" s="68">
        <v>244386.5</v>
      </c>
      <c r="K375" s="31">
        <f>J375/I375*100</f>
        <v>99.7495918367347</v>
      </c>
    </row>
    <row r="376" spans="1:11" ht="12.75">
      <c r="A376" s="63"/>
      <c r="B376" s="63"/>
      <c r="C376" s="74"/>
      <c r="D376" s="141">
        <v>112</v>
      </c>
      <c r="E376" s="74">
        <v>4214</v>
      </c>
      <c r="F376" s="67" t="s">
        <v>337</v>
      </c>
      <c r="G376" s="68">
        <v>150000</v>
      </c>
      <c r="H376" s="68">
        <v>44258.75</v>
      </c>
      <c r="I376" s="68">
        <v>44259</v>
      </c>
      <c r="J376" s="68">
        <v>44258.75</v>
      </c>
      <c r="K376" s="31">
        <f>J376/I376*100</f>
        <v>99.99943514313473</v>
      </c>
    </row>
    <row r="377" spans="1:11" ht="13.5">
      <c r="A377" s="211" t="s">
        <v>338</v>
      </c>
      <c r="B377" s="211"/>
      <c r="C377" s="211"/>
      <c r="D377" s="211"/>
      <c r="E377" s="211"/>
      <c r="F377" s="212"/>
      <c r="G377" s="213"/>
      <c r="H377" s="213"/>
      <c r="I377" s="213"/>
      <c r="J377" s="213"/>
      <c r="K377" s="213"/>
    </row>
    <row r="378" spans="1:11" ht="14.25">
      <c r="A378" s="211"/>
      <c r="B378" s="211"/>
      <c r="C378" s="211"/>
      <c r="D378" s="211"/>
      <c r="E378" s="211"/>
      <c r="F378" s="214" t="s">
        <v>339</v>
      </c>
      <c r="G378" s="189">
        <f>G386+G393</f>
        <v>221000</v>
      </c>
      <c r="H378" s="189">
        <f>H386+H393</f>
        <v>28750</v>
      </c>
      <c r="I378" s="189">
        <f>I386+I393</f>
        <v>28750</v>
      </c>
      <c r="J378" s="189">
        <f>J386+J393</f>
        <v>28750</v>
      </c>
      <c r="K378" s="31">
        <f>J378/I378*100</f>
        <v>100</v>
      </c>
    </row>
    <row r="379" spans="1:11" ht="13.5">
      <c r="A379" s="215" t="s">
        <v>340</v>
      </c>
      <c r="B379" s="215"/>
      <c r="C379" s="215"/>
      <c r="D379" s="215"/>
      <c r="E379" s="215"/>
      <c r="F379" s="215"/>
      <c r="G379" s="216"/>
      <c r="H379" s="216"/>
      <c r="I379" s="216"/>
      <c r="J379" s="126"/>
      <c r="K379" s="126"/>
    </row>
    <row r="380" spans="1:11" ht="27.75">
      <c r="A380" s="48" t="s">
        <v>27</v>
      </c>
      <c r="B380" s="49" t="s">
        <v>28</v>
      </c>
      <c r="C380" s="49" t="s">
        <v>29</v>
      </c>
      <c r="D380" s="49"/>
      <c r="E380" s="49" t="s">
        <v>31</v>
      </c>
      <c r="F380" s="50" t="s">
        <v>32</v>
      </c>
      <c r="G380" s="51" t="s">
        <v>33</v>
      </c>
      <c r="H380" s="52" t="s">
        <v>3</v>
      </c>
      <c r="I380" s="52" t="s">
        <v>4</v>
      </c>
      <c r="J380" s="20" t="s">
        <v>5</v>
      </c>
      <c r="K380" s="53" t="s">
        <v>34</v>
      </c>
    </row>
    <row r="381" spans="1:11" ht="13.5" customHeight="1">
      <c r="A381" s="55">
        <v>1</v>
      </c>
      <c r="B381" s="55"/>
      <c r="C381" s="55"/>
      <c r="D381" s="55"/>
      <c r="E381" s="55"/>
      <c r="F381" s="56">
        <v>2</v>
      </c>
      <c r="G381" s="57">
        <v>3</v>
      </c>
      <c r="H381" s="58">
        <v>4</v>
      </c>
      <c r="I381" s="58">
        <v>5</v>
      </c>
      <c r="J381" s="57">
        <v>6</v>
      </c>
      <c r="K381" s="57">
        <v>7</v>
      </c>
    </row>
    <row r="382" spans="1:11" ht="13.5">
      <c r="A382" s="174" t="s">
        <v>341</v>
      </c>
      <c r="B382" s="175"/>
      <c r="C382" s="175"/>
      <c r="D382" s="175"/>
      <c r="E382" s="175"/>
      <c r="F382" s="175"/>
      <c r="G382" s="176"/>
      <c r="H382" s="176"/>
      <c r="I382" s="176"/>
      <c r="J382" s="176"/>
      <c r="K382" s="176"/>
    </row>
    <row r="383" spans="1:11" ht="13.5">
      <c r="A383" s="126" t="s">
        <v>342</v>
      </c>
      <c r="B383" s="217"/>
      <c r="C383" s="217"/>
      <c r="D383" s="217"/>
      <c r="E383" s="217"/>
      <c r="F383" s="217"/>
      <c r="G383" s="218"/>
      <c r="H383" s="218"/>
      <c r="I383" s="218"/>
      <c r="J383" s="218"/>
      <c r="K383" s="218"/>
    </row>
    <row r="384" spans="1:11" ht="13.5">
      <c r="A384" s="127" t="s">
        <v>340</v>
      </c>
      <c r="B384" s="127"/>
      <c r="C384" s="127"/>
      <c r="D384" s="127"/>
      <c r="E384" s="127"/>
      <c r="F384" s="152"/>
      <c r="G384" s="153"/>
      <c r="H384" s="153"/>
      <c r="I384" s="153"/>
      <c r="J384" s="126"/>
      <c r="K384" s="126"/>
    </row>
    <row r="385" spans="1:11" ht="13.5">
      <c r="A385" s="173" t="s">
        <v>343</v>
      </c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</row>
    <row r="386" spans="1:11" ht="12.75">
      <c r="A386" s="60">
        <v>4</v>
      </c>
      <c r="B386" s="60"/>
      <c r="C386" s="83"/>
      <c r="D386" s="83"/>
      <c r="E386" s="83"/>
      <c r="F386" s="219" t="s">
        <v>344</v>
      </c>
      <c r="G386" s="62">
        <f>SUM(G387)</f>
        <v>60000</v>
      </c>
      <c r="H386" s="62">
        <f>SUM(H387)</f>
        <v>13750</v>
      </c>
      <c r="I386" s="62">
        <f>SUM(I387)</f>
        <v>13750</v>
      </c>
      <c r="J386" s="62">
        <f>SUM(J387)</f>
        <v>13750</v>
      </c>
      <c r="K386" s="31">
        <f>J386/I386*100</f>
        <v>100</v>
      </c>
    </row>
    <row r="387" spans="1:11" ht="12.75">
      <c r="A387" s="63"/>
      <c r="B387" s="64">
        <v>42</v>
      </c>
      <c r="C387" s="73"/>
      <c r="D387" s="73"/>
      <c r="E387" s="73"/>
      <c r="F387" s="106" t="s">
        <v>345</v>
      </c>
      <c r="G387" s="62">
        <f>SUM(G388)</f>
        <v>60000</v>
      </c>
      <c r="H387" s="62">
        <f>SUM(H388)</f>
        <v>13750</v>
      </c>
      <c r="I387" s="62">
        <f>SUM(I388)</f>
        <v>13750</v>
      </c>
      <c r="J387" s="62">
        <f>SUM(J388)</f>
        <v>13750</v>
      </c>
      <c r="K387" s="31">
        <f>J387/I387*100</f>
        <v>100</v>
      </c>
    </row>
    <row r="388" spans="1:11" ht="12.75">
      <c r="A388" s="69"/>
      <c r="B388" s="64"/>
      <c r="C388" s="73"/>
      <c r="D388" s="73"/>
      <c r="E388" s="64">
        <v>426</v>
      </c>
      <c r="F388" s="106" t="s">
        <v>135</v>
      </c>
      <c r="G388" s="62">
        <f>SUM(G389)</f>
        <v>60000</v>
      </c>
      <c r="H388" s="62">
        <f>SUM(H389)</f>
        <v>13750</v>
      </c>
      <c r="I388" s="62">
        <f>SUM(I389)</f>
        <v>13750</v>
      </c>
      <c r="J388" s="62">
        <f>SUM(J389)</f>
        <v>13750</v>
      </c>
      <c r="K388" s="31">
        <f>J388/I388*100</f>
        <v>100</v>
      </c>
    </row>
    <row r="389" spans="1:11" ht="12.75">
      <c r="A389" s="63"/>
      <c r="B389" s="63"/>
      <c r="C389" s="74"/>
      <c r="D389" s="141">
        <v>113</v>
      </c>
      <c r="E389" s="74">
        <v>4264</v>
      </c>
      <c r="F389" s="67" t="s">
        <v>346</v>
      </c>
      <c r="G389" s="68">
        <v>60000</v>
      </c>
      <c r="H389" s="68">
        <v>13750</v>
      </c>
      <c r="I389" s="68">
        <v>13750</v>
      </c>
      <c r="J389" s="68">
        <v>13750</v>
      </c>
      <c r="K389" s="31">
        <f>J389/I389*100</f>
        <v>100</v>
      </c>
    </row>
    <row r="390" spans="1:11" ht="13.5">
      <c r="A390" s="194" t="s">
        <v>347</v>
      </c>
      <c r="B390" s="194"/>
      <c r="C390" s="194"/>
      <c r="D390" s="194"/>
      <c r="E390" s="194"/>
      <c r="F390" s="195"/>
      <c r="G390" s="196"/>
      <c r="H390" s="196"/>
      <c r="I390" s="196"/>
      <c r="J390" s="196"/>
      <c r="K390" s="196"/>
    </row>
    <row r="391" spans="1:11" ht="13.5">
      <c r="A391" s="127" t="s">
        <v>304</v>
      </c>
      <c r="B391" s="127"/>
      <c r="C391" s="127"/>
      <c r="D391" s="127"/>
      <c r="E391" s="127"/>
      <c r="F391" s="152"/>
      <c r="G391" s="192"/>
      <c r="H391" s="192"/>
      <c r="I391" s="192"/>
      <c r="J391" s="192"/>
      <c r="K391" s="192"/>
    </row>
    <row r="392" spans="1:11" ht="13.5">
      <c r="A392" s="193" t="s">
        <v>334</v>
      </c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</row>
    <row r="393" spans="1:11" ht="12.75">
      <c r="A393" s="64">
        <v>4</v>
      </c>
      <c r="B393" s="64"/>
      <c r="C393" s="73"/>
      <c r="D393" s="73"/>
      <c r="E393" s="73"/>
      <c r="F393" s="106" t="s">
        <v>305</v>
      </c>
      <c r="G393" s="62">
        <f>SUM(G394)</f>
        <v>161000</v>
      </c>
      <c r="H393" s="62">
        <f>SUM(H394)</f>
        <v>15000</v>
      </c>
      <c r="I393" s="62">
        <f>SUM(I394)</f>
        <v>15000</v>
      </c>
      <c r="J393" s="62">
        <f>SUM(J394)</f>
        <v>15000</v>
      </c>
      <c r="K393" s="31">
        <f>J393/I393*100</f>
        <v>100</v>
      </c>
    </row>
    <row r="394" spans="1:11" ht="12.75">
      <c r="A394" s="63"/>
      <c r="B394" s="64">
        <v>42</v>
      </c>
      <c r="C394" s="64"/>
      <c r="D394" s="64"/>
      <c r="E394" s="64">
        <v>426</v>
      </c>
      <c r="F394" s="106" t="s">
        <v>246</v>
      </c>
      <c r="G394" s="62">
        <f>SUM(G395:G401)</f>
        <v>161000</v>
      </c>
      <c r="H394" s="62">
        <f>SUM(H395:H401)</f>
        <v>15000</v>
      </c>
      <c r="I394" s="62">
        <f>SUM(I395:I401)</f>
        <v>15000</v>
      </c>
      <c r="J394" s="62">
        <f>SUM(J395:J401)</f>
        <v>15000</v>
      </c>
      <c r="K394" s="31">
        <f>J394/I394*100</f>
        <v>100</v>
      </c>
    </row>
    <row r="395" spans="1:11" ht="12.75">
      <c r="A395" s="63"/>
      <c r="B395" s="85"/>
      <c r="C395" s="85"/>
      <c r="D395" s="141">
        <v>114</v>
      </c>
      <c r="E395" s="66">
        <v>4264</v>
      </c>
      <c r="F395" s="67" t="s">
        <v>348</v>
      </c>
      <c r="G395" s="68">
        <v>11000</v>
      </c>
      <c r="H395" s="68">
        <v>0</v>
      </c>
      <c r="I395" s="68">
        <v>0</v>
      </c>
      <c r="J395" s="177">
        <v>0</v>
      </c>
      <c r="K395" s="31">
        <v>0</v>
      </c>
    </row>
    <row r="396" spans="1:11" ht="12.75">
      <c r="A396" s="63"/>
      <c r="B396" s="85"/>
      <c r="C396" s="85"/>
      <c r="D396" s="141">
        <v>115</v>
      </c>
      <c r="E396" s="66">
        <v>4264</v>
      </c>
      <c r="F396" s="67" t="s">
        <v>349</v>
      </c>
      <c r="G396" s="68">
        <v>70000</v>
      </c>
      <c r="H396" s="68">
        <v>0</v>
      </c>
      <c r="I396" s="68">
        <v>0</v>
      </c>
      <c r="J396" s="177">
        <v>0</v>
      </c>
      <c r="K396" s="31">
        <v>0</v>
      </c>
    </row>
    <row r="397" spans="1:11" ht="12.75">
      <c r="A397" s="63"/>
      <c r="B397" s="85"/>
      <c r="C397" s="85"/>
      <c r="D397" s="141">
        <v>115</v>
      </c>
      <c r="E397" s="66">
        <v>4264</v>
      </c>
      <c r="F397" s="67" t="s">
        <v>350</v>
      </c>
      <c r="G397" s="68">
        <v>0</v>
      </c>
      <c r="H397" s="68">
        <v>15000</v>
      </c>
      <c r="I397" s="68">
        <v>15000</v>
      </c>
      <c r="J397" s="177">
        <v>15000</v>
      </c>
      <c r="K397" s="31">
        <f>J397/I397*100</f>
        <v>100</v>
      </c>
    </row>
    <row r="398" spans="1:11" ht="12.75">
      <c r="A398" s="63"/>
      <c r="B398" s="85"/>
      <c r="C398" s="85"/>
      <c r="D398" s="141">
        <v>116</v>
      </c>
      <c r="E398" s="66">
        <v>4264</v>
      </c>
      <c r="F398" s="67" t="s">
        <v>351</v>
      </c>
      <c r="G398" s="68">
        <v>10000</v>
      </c>
      <c r="H398" s="68">
        <v>0</v>
      </c>
      <c r="I398" s="68">
        <v>0</v>
      </c>
      <c r="J398" s="177">
        <v>0</v>
      </c>
      <c r="K398" s="31">
        <v>0</v>
      </c>
    </row>
    <row r="399" spans="1:11" ht="12.75">
      <c r="A399" s="63"/>
      <c r="B399" s="85"/>
      <c r="C399" s="85"/>
      <c r="D399" s="141">
        <v>117</v>
      </c>
      <c r="E399" s="66">
        <v>4264</v>
      </c>
      <c r="F399" s="67" t="s">
        <v>352</v>
      </c>
      <c r="G399" s="68">
        <v>10000</v>
      </c>
      <c r="H399" s="68">
        <v>0</v>
      </c>
      <c r="I399" s="68">
        <v>0</v>
      </c>
      <c r="J399" s="177">
        <v>0</v>
      </c>
      <c r="K399" s="31">
        <v>0</v>
      </c>
    </row>
    <row r="400" spans="1:11" ht="12.75">
      <c r="A400" s="63"/>
      <c r="B400" s="85"/>
      <c r="C400" s="85"/>
      <c r="D400" s="141">
        <v>118</v>
      </c>
      <c r="E400" s="66">
        <v>4264</v>
      </c>
      <c r="F400" s="67" t="s">
        <v>353</v>
      </c>
      <c r="G400" s="68">
        <v>50000</v>
      </c>
      <c r="H400" s="68">
        <v>0</v>
      </c>
      <c r="I400" s="68">
        <v>0</v>
      </c>
      <c r="J400" s="177">
        <v>0</v>
      </c>
      <c r="K400" s="31">
        <v>0</v>
      </c>
    </row>
    <row r="401" spans="1:11" ht="12.75">
      <c r="A401" s="63"/>
      <c r="B401" s="85"/>
      <c r="C401" s="85"/>
      <c r="D401" s="141">
        <v>119</v>
      </c>
      <c r="E401" s="66">
        <v>4264</v>
      </c>
      <c r="F401" s="67" t="s">
        <v>354</v>
      </c>
      <c r="G401" s="68">
        <v>10000</v>
      </c>
      <c r="H401" s="68">
        <v>0</v>
      </c>
      <c r="I401" s="68">
        <v>0</v>
      </c>
      <c r="J401" s="177">
        <v>0</v>
      </c>
      <c r="K401" s="31">
        <v>0</v>
      </c>
    </row>
    <row r="402" spans="1:11" ht="13.5">
      <c r="A402" s="167"/>
      <c r="B402" s="168"/>
      <c r="C402" s="169"/>
      <c r="D402" s="169"/>
      <c r="E402" s="169"/>
      <c r="F402" s="220"/>
      <c r="G402" s="171"/>
      <c r="H402" s="171"/>
      <c r="I402" s="171"/>
      <c r="J402" s="171"/>
      <c r="K402" s="171"/>
    </row>
    <row r="403" spans="1:11" s="127" customFormat="1" ht="13.5" customHeight="1">
      <c r="A403" s="131"/>
      <c r="B403" s="131"/>
      <c r="C403" s="131"/>
      <c r="D403" s="131"/>
      <c r="E403" s="131"/>
      <c r="F403" s="132"/>
      <c r="G403" s="79">
        <f>G410+G444+G447+G461+G469+G477</f>
        <v>1933000</v>
      </c>
      <c r="H403" s="79">
        <f>H410+H444+H447+H461+H469+H477</f>
        <v>1368684.1099999999</v>
      </c>
      <c r="I403" s="79">
        <f>I410+I444+I447+I461+I469+I477</f>
        <v>2328723</v>
      </c>
      <c r="J403" s="79">
        <f>J410+J444+J447+J461+J469+J477</f>
        <v>1891200.6600000001</v>
      </c>
      <c r="K403" s="31">
        <f>J403/I403*100</f>
        <v>81.21192000937853</v>
      </c>
    </row>
    <row r="404" spans="1:11" s="134" customFormat="1" ht="13.5" customHeight="1">
      <c r="A404" s="126" t="s">
        <v>355</v>
      </c>
      <c r="B404" s="126"/>
      <c r="C404" s="126"/>
      <c r="D404" s="126"/>
      <c r="E404" s="126"/>
      <c r="F404" s="172"/>
      <c r="G404" s="3"/>
      <c r="H404" s="3"/>
      <c r="I404" s="3"/>
      <c r="J404" s="3"/>
      <c r="K404" s="3"/>
    </row>
    <row r="405" spans="1:11" s="134" customFormat="1" ht="13.5">
      <c r="A405" s="126" t="s">
        <v>356</v>
      </c>
      <c r="B405" s="126"/>
      <c r="C405" s="126"/>
      <c r="D405" s="126"/>
      <c r="E405" s="126"/>
      <c r="F405" s="172"/>
      <c r="G405" s="3"/>
      <c r="H405" s="3"/>
      <c r="I405" s="3"/>
      <c r="J405" s="3"/>
      <c r="K405" s="3"/>
    </row>
    <row r="406" spans="1:11" s="134" customFormat="1" ht="13.5">
      <c r="A406" s="193" t="s">
        <v>357</v>
      </c>
      <c r="B406" s="193"/>
      <c r="C406" s="193"/>
      <c r="D406" s="193"/>
      <c r="E406" s="193"/>
      <c r="F406" s="193"/>
      <c r="G406" s="193"/>
      <c r="H406" s="193"/>
      <c r="I406" s="193"/>
      <c r="J406" s="193"/>
      <c r="K406" s="193"/>
    </row>
    <row r="407" spans="1:11" s="134" customFormat="1" ht="27.75">
      <c r="A407" s="48" t="s">
        <v>27</v>
      </c>
      <c r="B407" s="49" t="s">
        <v>28</v>
      </c>
      <c r="C407" s="49" t="s">
        <v>29</v>
      </c>
      <c r="D407" s="49"/>
      <c r="E407" s="49" t="s">
        <v>31</v>
      </c>
      <c r="F407" s="50" t="s">
        <v>32</v>
      </c>
      <c r="G407" s="51" t="s">
        <v>33</v>
      </c>
      <c r="H407" s="52" t="s">
        <v>3</v>
      </c>
      <c r="I407" s="52" t="s">
        <v>4</v>
      </c>
      <c r="J407" s="20" t="s">
        <v>5</v>
      </c>
      <c r="K407" s="53" t="s">
        <v>34</v>
      </c>
    </row>
    <row r="408" spans="1:11" s="54" customFormat="1" ht="14.25" customHeight="1">
      <c r="A408" s="55">
        <v>1</v>
      </c>
      <c r="B408" s="55"/>
      <c r="C408" s="55"/>
      <c r="D408" s="55"/>
      <c r="E408" s="55"/>
      <c r="F408" s="56">
        <v>2</v>
      </c>
      <c r="G408" s="57">
        <v>3</v>
      </c>
      <c r="H408" s="58">
        <v>4</v>
      </c>
      <c r="I408" s="58">
        <v>5</v>
      </c>
      <c r="J408" s="57">
        <v>6</v>
      </c>
      <c r="K408" s="57">
        <v>7</v>
      </c>
    </row>
    <row r="409" spans="1:11" s="54" customFormat="1" ht="14.25" customHeight="1">
      <c r="A409" s="221" t="s">
        <v>358</v>
      </c>
      <c r="B409" s="221"/>
      <c r="C409" s="221"/>
      <c r="D409" s="221"/>
      <c r="E409" s="221"/>
      <c r="F409" s="221"/>
      <c r="G409" s="221"/>
      <c r="H409" s="221"/>
      <c r="I409" s="221"/>
      <c r="J409" s="221"/>
      <c r="K409" s="221"/>
    </row>
    <row r="410" spans="1:11" s="59" customFormat="1" ht="12.75">
      <c r="A410" s="60">
        <v>3</v>
      </c>
      <c r="B410" s="60"/>
      <c r="C410" s="83"/>
      <c r="D410" s="83"/>
      <c r="E410" s="83"/>
      <c r="F410" s="219" t="s">
        <v>167</v>
      </c>
      <c r="G410" s="107">
        <f>G411+G417</f>
        <v>1218000</v>
      </c>
      <c r="H410" s="107">
        <f>H411+H417</f>
        <v>1066787.42</v>
      </c>
      <c r="I410" s="107">
        <f>I411+I417</f>
        <v>1517313</v>
      </c>
      <c r="J410" s="107">
        <f>J411+J417</f>
        <v>1506835.79</v>
      </c>
      <c r="K410" s="31">
        <f>J410/I410*100</f>
        <v>99.3094892088844</v>
      </c>
    </row>
    <row r="411" spans="1:11" ht="12.75">
      <c r="A411" s="63"/>
      <c r="B411" s="64">
        <v>31</v>
      </c>
      <c r="C411" s="64"/>
      <c r="D411" s="64"/>
      <c r="E411" s="64"/>
      <c r="F411" s="61" t="s">
        <v>97</v>
      </c>
      <c r="G411" s="62">
        <f>SUM(G412:G413)</f>
        <v>90000</v>
      </c>
      <c r="H411" s="62">
        <f>SUM(H412:H413)</f>
        <v>110770.57</v>
      </c>
      <c r="I411" s="62">
        <f>SUM(I412:I413)</f>
        <v>151788</v>
      </c>
      <c r="J411" s="62">
        <f>SUM(J412:J413)</f>
        <v>161408.38</v>
      </c>
      <c r="K411" s="31">
        <f>J411/I411*100</f>
        <v>106.33803726249769</v>
      </c>
    </row>
    <row r="412" spans="1:11" ht="12.75">
      <c r="A412" s="63"/>
      <c r="B412" s="63"/>
      <c r="C412" s="85"/>
      <c r="D412" s="141">
        <v>120</v>
      </c>
      <c r="E412" s="66">
        <v>311</v>
      </c>
      <c r="F412" s="67" t="s">
        <v>359</v>
      </c>
      <c r="G412" s="68">
        <v>60000</v>
      </c>
      <c r="H412" s="68">
        <v>95435.77</v>
      </c>
      <c r="I412" s="68">
        <v>129440</v>
      </c>
      <c r="J412" s="68">
        <v>138901.69</v>
      </c>
      <c r="K412" s="31">
        <f>J412/I412*100</f>
        <v>107.3097110630408</v>
      </c>
    </row>
    <row r="413" spans="1:11" ht="12.75">
      <c r="A413" s="63"/>
      <c r="B413" s="63"/>
      <c r="C413" s="85"/>
      <c r="D413" s="141">
        <v>121</v>
      </c>
      <c r="E413" s="66">
        <v>313</v>
      </c>
      <c r="F413" s="67" t="s">
        <v>360</v>
      </c>
      <c r="G413" s="68">
        <v>30000</v>
      </c>
      <c r="H413" s="68">
        <v>15334.8</v>
      </c>
      <c r="I413" s="68">
        <v>22348</v>
      </c>
      <c r="J413" s="68">
        <v>22506.69</v>
      </c>
      <c r="K413" s="31">
        <f>J413/I413*100</f>
        <v>100.71008591372829</v>
      </c>
    </row>
    <row r="414" spans="1:11" ht="12.75">
      <c r="A414" s="63"/>
      <c r="B414" s="63"/>
      <c r="C414" s="71"/>
      <c r="D414" s="164"/>
      <c r="E414" s="163"/>
      <c r="F414" s="165"/>
      <c r="G414" s="144"/>
      <c r="H414" s="144"/>
      <c r="I414" s="144"/>
      <c r="J414" s="166"/>
      <c r="K414" s="166"/>
    </row>
    <row r="415" spans="1:11" ht="13.5">
      <c r="A415" s="127" t="s">
        <v>361</v>
      </c>
      <c r="B415" s="127"/>
      <c r="C415" s="127"/>
      <c r="D415" s="127"/>
      <c r="E415" s="127"/>
      <c r="F415" s="152"/>
      <c r="G415" s="192"/>
      <c r="H415" s="192"/>
      <c r="I415" s="192"/>
      <c r="J415" s="192"/>
      <c r="K415" s="192"/>
    </row>
    <row r="416" spans="1:11" ht="15" customHeight="1">
      <c r="A416" s="221" t="s">
        <v>362</v>
      </c>
      <c r="B416" s="221"/>
      <c r="C416" s="221"/>
      <c r="D416" s="221"/>
      <c r="E416" s="221"/>
      <c r="F416" s="221"/>
      <c r="G416" s="221"/>
      <c r="H416" s="221"/>
      <c r="I416" s="221"/>
      <c r="J416" s="221"/>
      <c r="K416" s="221"/>
    </row>
    <row r="417" spans="1:11" ht="12.75">
      <c r="A417" s="63"/>
      <c r="B417" s="64">
        <v>32</v>
      </c>
      <c r="C417" s="64"/>
      <c r="D417" s="64"/>
      <c r="E417" s="64"/>
      <c r="F417" s="61" t="s">
        <v>107</v>
      </c>
      <c r="G417" s="62">
        <f>G418+G423</f>
        <v>1128000</v>
      </c>
      <c r="H417" s="62">
        <f>H418+H423</f>
        <v>956016.85</v>
      </c>
      <c r="I417" s="62">
        <f>I418+I423</f>
        <v>1365525</v>
      </c>
      <c r="J417" s="62">
        <f>J418+J423</f>
        <v>1345427.41</v>
      </c>
      <c r="K417" s="31">
        <f>J417/I417*100</f>
        <v>98.52821515534318</v>
      </c>
    </row>
    <row r="418" spans="1:11" ht="12.75">
      <c r="A418" s="63"/>
      <c r="B418" s="63"/>
      <c r="C418" s="73"/>
      <c r="D418" s="73"/>
      <c r="E418" s="64">
        <v>322</v>
      </c>
      <c r="F418" s="90" t="s">
        <v>109</v>
      </c>
      <c r="G418" s="62">
        <f>SUM(G419:G422)</f>
        <v>23000</v>
      </c>
      <c r="H418" s="62">
        <f>SUM(H419:H422)</f>
        <v>20087.600000000002</v>
      </c>
      <c r="I418" s="62">
        <f>SUM(I419:I422)</f>
        <v>24000</v>
      </c>
      <c r="J418" s="62">
        <f>SUM(J419:J422)</f>
        <v>27687.739999999998</v>
      </c>
      <c r="K418" s="31">
        <f>J418/I418*100</f>
        <v>115.36558333333333</v>
      </c>
    </row>
    <row r="419" spans="1:11" ht="12.75">
      <c r="A419" s="63"/>
      <c r="B419" s="63"/>
      <c r="C419" s="74"/>
      <c r="D419" s="141">
        <v>122</v>
      </c>
      <c r="E419" s="74">
        <v>3223</v>
      </c>
      <c r="F419" s="67" t="s">
        <v>363</v>
      </c>
      <c r="G419" s="68">
        <v>5000</v>
      </c>
      <c r="H419" s="68">
        <v>0</v>
      </c>
      <c r="I419" s="68">
        <v>0</v>
      </c>
      <c r="J419" s="68">
        <v>0</v>
      </c>
      <c r="K419" s="31">
        <v>0</v>
      </c>
    </row>
    <row r="420" spans="1:11" ht="24.75">
      <c r="A420" s="63"/>
      <c r="B420" s="63"/>
      <c r="C420" s="74"/>
      <c r="D420" s="141">
        <v>123</v>
      </c>
      <c r="E420" s="74">
        <v>3224</v>
      </c>
      <c r="F420" s="67" t="s">
        <v>364</v>
      </c>
      <c r="G420" s="68">
        <v>5000</v>
      </c>
      <c r="H420" s="68">
        <v>13827.54</v>
      </c>
      <c r="I420" s="68">
        <v>14000</v>
      </c>
      <c r="J420" s="68">
        <v>18329.09</v>
      </c>
      <c r="K420" s="31">
        <f>J420/I420*100</f>
        <v>130.92207142857143</v>
      </c>
    </row>
    <row r="421" spans="1:11" ht="12.75">
      <c r="A421" s="63"/>
      <c r="B421" s="63"/>
      <c r="C421" s="74"/>
      <c r="D421" s="141">
        <v>124</v>
      </c>
      <c r="E421" s="74">
        <v>3224</v>
      </c>
      <c r="F421" s="67" t="s">
        <v>365</v>
      </c>
      <c r="G421" s="68">
        <v>10000</v>
      </c>
      <c r="H421" s="68">
        <v>6260.06</v>
      </c>
      <c r="I421" s="68">
        <v>10000</v>
      </c>
      <c r="J421" s="68">
        <v>9358.65</v>
      </c>
      <c r="K421" s="31">
        <f>J421/I421*100</f>
        <v>93.5865</v>
      </c>
    </row>
    <row r="422" spans="1:11" ht="12.75">
      <c r="A422" s="63"/>
      <c r="B422" s="63"/>
      <c r="C422" s="74"/>
      <c r="D422" s="141">
        <v>125</v>
      </c>
      <c r="E422" s="74">
        <v>3227</v>
      </c>
      <c r="F422" s="67" t="s">
        <v>366</v>
      </c>
      <c r="G422" s="68">
        <v>3000</v>
      </c>
      <c r="H422" s="68">
        <v>0</v>
      </c>
      <c r="I422" s="68">
        <v>0</v>
      </c>
      <c r="J422" s="68">
        <v>0</v>
      </c>
      <c r="K422" s="31">
        <v>0</v>
      </c>
    </row>
    <row r="423" spans="1:11" ht="12.75">
      <c r="A423" s="63"/>
      <c r="B423" s="63"/>
      <c r="C423" s="64"/>
      <c r="D423" s="88"/>
      <c r="E423" s="64">
        <v>323</v>
      </c>
      <c r="F423" s="61" t="s">
        <v>111</v>
      </c>
      <c r="G423" s="62">
        <f>SUM(G424:G442)</f>
        <v>1105000</v>
      </c>
      <c r="H423" s="62">
        <f>SUM(H424:H442)</f>
        <v>935929.25</v>
      </c>
      <c r="I423" s="62">
        <f>SUM(I424:I442)</f>
        <v>1341525</v>
      </c>
      <c r="J423" s="62">
        <f>SUM(J424:J442)</f>
        <v>1317739.67</v>
      </c>
      <c r="K423" s="31">
        <f>J423/I423*100</f>
        <v>98.22699316076853</v>
      </c>
    </row>
    <row r="424" spans="1:11" ht="12.75">
      <c r="A424" s="63"/>
      <c r="B424" s="63"/>
      <c r="C424" s="74"/>
      <c r="D424" s="141">
        <v>126</v>
      </c>
      <c r="E424" s="74">
        <v>3232</v>
      </c>
      <c r="F424" s="67" t="s">
        <v>367</v>
      </c>
      <c r="G424" s="68">
        <v>250000</v>
      </c>
      <c r="H424" s="68">
        <v>119985</v>
      </c>
      <c r="I424" s="68">
        <v>154000</v>
      </c>
      <c r="J424" s="68">
        <v>155748.44</v>
      </c>
      <c r="K424" s="31">
        <f>J424/I424*100</f>
        <v>101.13535064935064</v>
      </c>
    </row>
    <row r="425" spans="1:11" ht="12.75">
      <c r="A425" s="63"/>
      <c r="B425" s="63"/>
      <c r="C425" s="74"/>
      <c r="D425" s="141">
        <v>209</v>
      </c>
      <c r="E425" s="74">
        <v>3232</v>
      </c>
      <c r="F425" s="67" t="s">
        <v>368</v>
      </c>
      <c r="G425" s="68">
        <v>0</v>
      </c>
      <c r="H425" s="68">
        <v>0</v>
      </c>
      <c r="I425" s="68">
        <v>7765</v>
      </c>
      <c r="J425" s="68">
        <v>7762.5</v>
      </c>
      <c r="K425" s="31">
        <f>J425/I425*100</f>
        <v>99.96780424983902</v>
      </c>
    </row>
    <row r="426" spans="1:11" ht="12.75">
      <c r="A426" s="63"/>
      <c r="B426" s="63"/>
      <c r="C426" s="74"/>
      <c r="D426" s="141">
        <v>127</v>
      </c>
      <c r="E426" s="74">
        <v>3234</v>
      </c>
      <c r="F426" s="67" t="s">
        <v>369</v>
      </c>
      <c r="G426" s="68">
        <v>350000</v>
      </c>
      <c r="H426" s="68">
        <v>286705</v>
      </c>
      <c r="I426" s="68">
        <v>386630</v>
      </c>
      <c r="J426" s="68">
        <v>385630</v>
      </c>
      <c r="K426" s="31">
        <f>J426/I426*100</f>
        <v>99.74135478364327</v>
      </c>
    </row>
    <row r="427" spans="1:11" ht="12.75">
      <c r="A427" s="63"/>
      <c r="B427" s="63"/>
      <c r="C427" s="74"/>
      <c r="D427" s="141">
        <v>130</v>
      </c>
      <c r="E427" s="74">
        <v>3234</v>
      </c>
      <c r="F427" s="67" t="s">
        <v>370</v>
      </c>
      <c r="G427" s="68">
        <v>0</v>
      </c>
      <c r="H427" s="68">
        <v>61200</v>
      </c>
      <c r="I427" s="68">
        <v>118400</v>
      </c>
      <c r="J427" s="68">
        <v>117600</v>
      </c>
      <c r="K427" s="31">
        <f>J427/I427*100</f>
        <v>99.32432432432432</v>
      </c>
    </row>
    <row r="428" spans="1:11" ht="12.75">
      <c r="A428" s="63"/>
      <c r="B428" s="63"/>
      <c r="C428" s="74"/>
      <c r="D428" s="141">
        <v>128</v>
      </c>
      <c r="E428" s="74">
        <v>3234</v>
      </c>
      <c r="F428" s="67" t="s">
        <v>371</v>
      </c>
      <c r="G428" s="68">
        <v>100000</v>
      </c>
      <c r="H428" s="68">
        <v>83446.03</v>
      </c>
      <c r="I428" s="68">
        <v>90000</v>
      </c>
      <c r="J428" s="68">
        <v>91399.78</v>
      </c>
      <c r="K428" s="31">
        <f>J428/I428*100</f>
        <v>101.55531111111111</v>
      </c>
    </row>
    <row r="429" spans="1:11" ht="12.75">
      <c r="A429" s="63"/>
      <c r="B429" s="63"/>
      <c r="C429" s="74"/>
      <c r="D429" s="141">
        <v>129</v>
      </c>
      <c r="E429" s="74">
        <v>3234</v>
      </c>
      <c r="F429" s="67" t="s">
        <v>372</v>
      </c>
      <c r="G429" s="68">
        <v>50000</v>
      </c>
      <c r="H429" s="68">
        <v>34613.94</v>
      </c>
      <c r="I429" s="68">
        <v>80000</v>
      </c>
      <c r="J429" s="68">
        <v>68447.88</v>
      </c>
      <c r="K429" s="31">
        <f>J429/I429*100</f>
        <v>85.55985</v>
      </c>
    </row>
    <row r="430" spans="1:11" ht="12.75">
      <c r="A430" s="63"/>
      <c r="B430" s="63"/>
      <c r="C430" s="74"/>
      <c r="D430" s="84">
        <v>130</v>
      </c>
      <c r="E430" s="74">
        <v>3234</v>
      </c>
      <c r="F430" s="67" t="s">
        <v>373</v>
      </c>
      <c r="G430" s="68">
        <v>0</v>
      </c>
      <c r="H430" s="68">
        <v>0</v>
      </c>
      <c r="I430" s="68">
        <v>0</v>
      </c>
      <c r="J430" s="68">
        <v>0</v>
      </c>
      <c r="K430" s="31">
        <v>0</v>
      </c>
    </row>
    <row r="431" spans="1:11" ht="12.75">
      <c r="A431" s="63"/>
      <c r="B431" s="63"/>
      <c r="C431" s="74"/>
      <c r="D431" s="141">
        <v>131</v>
      </c>
      <c r="E431" s="74">
        <v>3234</v>
      </c>
      <c r="F431" s="67" t="s">
        <v>374</v>
      </c>
      <c r="G431" s="68">
        <v>5000</v>
      </c>
      <c r="H431" s="68">
        <v>1259.57</v>
      </c>
      <c r="I431" s="68">
        <v>2097</v>
      </c>
      <c r="J431" s="68">
        <v>2011.77</v>
      </c>
      <c r="K431" s="31">
        <f>J431/I431*100</f>
        <v>95.93562231759657</v>
      </c>
    </row>
    <row r="432" spans="1:11" ht="12.75">
      <c r="A432" s="63"/>
      <c r="B432" s="63"/>
      <c r="C432" s="74"/>
      <c r="D432" s="141">
        <v>125</v>
      </c>
      <c r="E432" s="74">
        <v>3234</v>
      </c>
      <c r="F432" s="67" t="s">
        <v>375</v>
      </c>
      <c r="G432" s="68">
        <v>0</v>
      </c>
      <c r="H432" s="68">
        <v>44589.58</v>
      </c>
      <c r="I432" s="68">
        <v>55000</v>
      </c>
      <c r="J432" s="68">
        <v>52151.73</v>
      </c>
      <c r="K432" s="31">
        <f>J432/I432*100</f>
        <v>94.82132727272727</v>
      </c>
    </row>
    <row r="433" spans="1:11" ht="12.75">
      <c r="A433" s="63"/>
      <c r="B433" s="63"/>
      <c r="C433" s="74"/>
      <c r="D433" s="141">
        <v>132</v>
      </c>
      <c r="E433" s="74">
        <v>3234</v>
      </c>
      <c r="F433" s="67" t="s">
        <v>376</v>
      </c>
      <c r="G433" s="68">
        <v>6000</v>
      </c>
      <c r="H433" s="68">
        <v>7177.68</v>
      </c>
      <c r="I433" s="68">
        <v>11000</v>
      </c>
      <c r="J433" s="68">
        <v>10447.67</v>
      </c>
      <c r="K433" s="31">
        <f>J433/I433*100</f>
        <v>94.97881818181818</v>
      </c>
    </row>
    <row r="434" spans="1:11" ht="12.75">
      <c r="A434" s="63"/>
      <c r="B434" s="63"/>
      <c r="C434" s="74"/>
      <c r="D434" s="141">
        <v>133</v>
      </c>
      <c r="E434" s="74">
        <v>3234</v>
      </c>
      <c r="F434" s="67" t="s">
        <v>377</v>
      </c>
      <c r="G434" s="68">
        <v>1000</v>
      </c>
      <c r="H434" s="68">
        <v>28994.58</v>
      </c>
      <c r="I434" s="68">
        <v>38000</v>
      </c>
      <c r="J434" s="68">
        <v>32897.23</v>
      </c>
      <c r="K434" s="31">
        <f>J434/I434*100</f>
        <v>86.57165789473686</v>
      </c>
    </row>
    <row r="435" spans="1:11" ht="12.75">
      <c r="A435" s="63"/>
      <c r="B435" s="63"/>
      <c r="C435" s="74"/>
      <c r="D435" s="141">
        <v>134</v>
      </c>
      <c r="E435" s="74">
        <v>3234</v>
      </c>
      <c r="F435" s="67" t="s">
        <v>378</v>
      </c>
      <c r="G435" s="68">
        <v>100000</v>
      </c>
      <c r="H435" s="68">
        <v>72650</v>
      </c>
      <c r="I435" s="68">
        <v>104813</v>
      </c>
      <c r="J435" s="68">
        <v>104812.5</v>
      </c>
      <c r="K435" s="31">
        <f>J435/I435*100</f>
        <v>99.99952295993818</v>
      </c>
    </row>
    <row r="436" spans="1:11" ht="12.75">
      <c r="A436" s="63"/>
      <c r="B436" s="63"/>
      <c r="C436" s="74"/>
      <c r="D436" s="141">
        <v>135</v>
      </c>
      <c r="E436" s="74">
        <v>3234</v>
      </c>
      <c r="F436" s="67" t="s">
        <v>379</v>
      </c>
      <c r="G436" s="68">
        <v>1000</v>
      </c>
      <c r="H436" s="68">
        <v>0</v>
      </c>
      <c r="I436" s="68">
        <v>0</v>
      </c>
      <c r="J436" s="68">
        <v>0</v>
      </c>
      <c r="K436" s="31">
        <v>0</v>
      </c>
    </row>
    <row r="437" spans="1:11" ht="12.75">
      <c r="A437" s="63"/>
      <c r="B437" s="63"/>
      <c r="C437" s="74"/>
      <c r="D437" s="141">
        <v>136</v>
      </c>
      <c r="E437" s="74">
        <v>3234</v>
      </c>
      <c r="F437" s="67" t="s">
        <v>380</v>
      </c>
      <c r="G437" s="68">
        <v>5000</v>
      </c>
      <c r="H437" s="68">
        <v>0</v>
      </c>
      <c r="I437" s="68">
        <v>5000</v>
      </c>
      <c r="J437" s="68">
        <v>0</v>
      </c>
      <c r="K437" s="31">
        <f>J437/I437*100</f>
        <v>0</v>
      </c>
    </row>
    <row r="438" spans="1:11" ht="12.75">
      <c r="A438" s="63"/>
      <c r="B438" s="63"/>
      <c r="C438" s="74"/>
      <c r="D438" s="141">
        <v>137</v>
      </c>
      <c r="E438" s="74">
        <v>3234</v>
      </c>
      <c r="F438" s="67" t="s">
        <v>381</v>
      </c>
      <c r="G438" s="68">
        <v>2000</v>
      </c>
      <c r="H438" s="68">
        <v>0</v>
      </c>
      <c r="I438" s="68">
        <v>880</v>
      </c>
      <c r="J438" s="68">
        <v>872.5</v>
      </c>
      <c r="K438" s="31">
        <f>J438/I438*100</f>
        <v>99.14772727272727</v>
      </c>
    </row>
    <row r="439" spans="1:11" ht="12.75">
      <c r="A439" s="63"/>
      <c r="B439" s="63"/>
      <c r="C439" s="74"/>
      <c r="D439" s="141">
        <v>138</v>
      </c>
      <c r="E439" s="74">
        <v>3234</v>
      </c>
      <c r="F439" s="67" t="s">
        <v>382</v>
      </c>
      <c r="G439" s="68">
        <v>70000</v>
      </c>
      <c r="H439" s="68">
        <v>13440</v>
      </c>
      <c r="I439" s="68">
        <v>13440</v>
      </c>
      <c r="J439" s="68">
        <v>13440</v>
      </c>
      <c r="K439" s="31">
        <f>J439/I439*100</f>
        <v>100</v>
      </c>
    </row>
    <row r="440" spans="1:11" ht="12.75">
      <c r="A440" s="63"/>
      <c r="B440" s="63"/>
      <c r="C440" s="74"/>
      <c r="D440" s="141">
        <v>139</v>
      </c>
      <c r="E440" s="74">
        <v>3234</v>
      </c>
      <c r="F440" s="67" t="s">
        <v>383</v>
      </c>
      <c r="G440" s="68">
        <v>40000</v>
      </c>
      <c r="H440" s="68">
        <v>100860</v>
      </c>
      <c r="I440" s="68">
        <v>150000</v>
      </c>
      <c r="J440" s="68">
        <v>165797.5</v>
      </c>
      <c r="K440" s="31">
        <f>J440/I440*100</f>
        <v>110.53166666666667</v>
      </c>
    </row>
    <row r="441" spans="1:11" ht="12.75">
      <c r="A441" s="63"/>
      <c r="B441" s="63"/>
      <c r="C441" s="74"/>
      <c r="D441" s="141">
        <v>140</v>
      </c>
      <c r="E441" s="74">
        <v>3234</v>
      </c>
      <c r="F441" s="67" t="s">
        <v>384</v>
      </c>
      <c r="G441" s="68">
        <v>55000</v>
      </c>
      <c r="H441" s="68">
        <v>39545.78</v>
      </c>
      <c r="I441" s="68">
        <v>54500</v>
      </c>
      <c r="J441" s="68">
        <v>54327.74</v>
      </c>
      <c r="K441" s="31">
        <f>J441/I441*100</f>
        <v>99.68392660550458</v>
      </c>
    </row>
    <row r="442" spans="1:11" ht="12.75">
      <c r="A442" s="63"/>
      <c r="B442" s="63"/>
      <c r="C442" s="74"/>
      <c r="D442" s="141">
        <v>141</v>
      </c>
      <c r="E442" s="74">
        <v>3237</v>
      </c>
      <c r="F442" s="67" t="s">
        <v>385</v>
      </c>
      <c r="G442" s="68">
        <v>70000</v>
      </c>
      <c r="H442" s="68">
        <v>41462.09</v>
      </c>
      <c r="I442" s="68">
        <v>70000</v>
      </c>
      <c r="J442" s="68">
        <v>54392.43</v>
      </c>
      <c r="K442" s="31">
        <f>J442/I442*100</f>
        <v>77.70347142857142</v>
      </c>
    </row>
    <row r="443" spans="1:11" ht="15" customHeight="1">
      <c r="A443" s="221" t="s">
        <v>386</v>
      </c>
      <c r="B443" s="221"/>
      <c r="C443" s="221"/>
      <c r="D443" s="221"/>
      <c r="E443" s="221"/>
      <c r="F443" s="221"/>
      <c r="G443" s="221"/>
      <c r="H443" s="221"/>
      <c r="I443" s="221"/>
      <c r="J443" s="221"/>
      <c r="K443" s="221"/>
    </row>
    <row r="444" spans="1:11" ht="12.75">
      <c r="A444" s="64">
        <v>3</v>
      </c>
      <c r="B444" s="64"/>
      <c r="C444" s="64"/>
      <c r="D444" s="64"/>
      <c r="E444" s="64"/>
      <c r="F444" s="61" t="s">
        <v>387</v>
      </c>
      <c r="G444" s="62">
        <f>SUM(G445)</f>
        <v>0</v>
      </c>
      <c r="H444" s="62">
        <f>SUM(H445)</f>
        <v>0</v>
      </c>
      <c r="I444" s="62">
        <f>SUM(I445)</f>
        <v>0</v>
      </c>
      <c r="J444" s="62">
        <f>SUM(J445)</f>
        <v>0</v>
      </c>
      <c r="K444" s="31">
        <v>0</v>
      </c>
    </row>
    <row r="445" spans="1:11" ht="12.75">
      <c r="A445" s="64"/>
      <c r="B445" s="64">
        <v>38</v>
      </c>
      <c r="C445" s="73"/>
      <c r="D445" s="88"/>
      <c r="E445" s="73"/>
      <c r="F445" s="90" t="s">
        <v>387</v>
      </c>
      <c r="G445" s="62">
        <f>SUM(G446)</f>
        <v>0</v>
      </c>
      <c r="H445" s="62">
        <f>SUM(H446)</f>
        <v>0</v>
      </c>
      <c r="I445" s="62">
        <f>SUM(I446)</f>
        <v>0</v>
      </c>
      <c r="J445" s="62">
        <f>SUM(J446)</f>
        <v>0</v>
      </c>
      <c r="K445" s="31">
        <v>0</v>
      </c>
    </row>
    <row r="446" spans="1:11" ht="12.75">
      <c r="A446" s="64"/>
      <c r="B446" s="64"/>
      <c r="C446" s="74"/>
      <c r="D446" s="141"/>
      <c r="E446" s="74">
        <v>38221</v>
      </c>
      <c r="F446" s="67" t="s">
        <v>388</v>
      </c>
      <c r="G446" s="68">
        <v>0</v>
      </c>
      <c r="H446" s="68">
        <v>0</v>
      </c>
      <c r="I446" s="68">
        <v>0</v>
      </c>
      <c r="J446" s="177">
        <v>0</v>
      </c>
      <c r="K446" s="31">
        <v>0</v>
      </c>
    </row>
    <row r="447" spans="1:11" ht="12.75">
      <c r="A447" s="64">
        <v>4</v>
      </c>
      <c r="B447" s="64"/>
      <c r="C447" s="73"/>
      <c r="D447" s="88"/>
      <c r="E447" s="73"/>
      <c r="F447" s="61" t="s">
        <v>305</v>
      </c>
      <c r="G447" s="62">
        <f>G448</f>
        <v>370000</v>
      </c>
      <c r="H447" s="62">
        <f>H449</f>
        <v>148681.25</v>
      </c>
      <c r="I447" s="62">
        <f>I449</f>
        <v>573680</v>
      </c>
      <c r="J447" s="62">
        <f>J449</f>
        <v>148681.25</v>
      </c>
      <c r="K447" s="31">
        <f>J447/I447*100</f>
        <v>25.917105354901686</v>
      </c>
    </row>
    <row r="448" spans="1:11" ht="12.75">
      <c r="A448" s="63"/>
      <c r="B448" s="64">
        <v>42</v>
      </c>
      <c r="C448" s="64"/>
      <c r="D448" s="88"/>
      <c r="E448" s="64"/>
      <c r="F448" s="61" t="s">
        <v>246</v>
      </c>
      <c r="G448" s="62">
        <f>G449+G456</f>
        <v>370000</v>
      </c>
      <c r="H448" s="62">
        <f>H449+H456</f>
        <v>148681.25</v>
      </c>
      <c r="I448" s="62">
        <f>I449+I456</f>
        <v>573680</v>
      </c>
      <c r="J448" s="62">
        <f>J449+J456</f>
        <v>148681.25</v>
      </c>
      <c r="K448" s="31">
        <f>J448/I448*100</f>
        <v>25.917105354901686</v>
      </c>
    </row>
    <row r="449" spans="1:11" ht="12.75">
      <c r="A449" s="63"/>
      <c r="B449" s="64"/>
      <c r="C449" s="64"/>
      <c r="D449" s="88"/>
      <c r="E449" s="64">
        <v>422</v>
      </c>
      <c r="F449" s="61" t="s">
        <v>389</v>
      </c>
      <c r="G449" s="62">
        <f>SUM(G450:G455)</f>
        <v>210000</v>
      </c>
      <c r="H449" s="62">
        <f>SUM(H450:H455)</f>
        <v>148681.25</v>
      </c>
      <c r="I449" s="62">
        <f>SUM(I450:I455)</f>
        <v>573680</v>
      </c>
      <c r="J449" s="62">
        <f>SUM(J450:J455)</f>
        <v>148681.25</v>
      </c>
      <c r="K449" s="31">
        <f>J449/I449*100</f>
        <v>25.917105354901686</v>
      </c>
    </row>
    <row r="450" spans="1:11" ht="12.75">
      <c r="A450" s="63"/>
      <c r="B450" s="85"/>
      <c r="C450" s="85"/>
      <c r="D450" s="141">
        <v>210</v>
      </c>
      <c r="E450" s="66">
        <v>4227</v>
      </c>
      <c r="F450" s="67" t="s">
        <v>390</v>
      </c>
      <c r="G450" s="68">
        <v>60000</v>
      </c>
      <c r="H450" s="68">
        <v>0</v>
      </c>
      <c r="I450" s="68">
        <v>14200</v>
      </c>
      <c r="J450" s="68">
        <v>0</v>
      </c>
      <c r="K450" s="31">
        <f>J450/I450*100</f>
        <v>0</v>
      </c>
    </row>
    <row r="451" spans="1:11" ht="12.75">
      <c r="A451" s="63"/>
      <c r="B451" s="85"/>
      <c r="C451" s="85"/>
      <c r="D451" s="141">
        <v>142</v>
      </c>
      <c r="E451" s="66">
        <v>4227</v>
      </c>
      <c r="F451" s="67" t="s">
        <v>391</v>
      </c>
      <c r="G451" s="68">
        <v>0</v>
      </c>
      <c r="H451" s="68">
        <v>0</v>
      </c>
      <c r="I451" s="68">
        <v>409980</v>
      </c>
      <c r="J451" s="68">
        <v>0</v>
      </c>
      <c r="K451" s="31">
        <f>J451/I451*100</f>
        <v>0</v>
      </c>
    </row>
    <row r="452" spans="1:11" ht="12.75">
      <c r="A452" s="63"/>
      <c r="B452" s="85"/>
      <c r="C452" s="85"/>
      <c r="D452" s="141">
        <v>203</v>
      </c>
      <c r="E452" s="66">
        <v>4226</v>
      </c>
      <c r="F452" s="67" t="s">
        <v>392</v>
      </c>
      <c r="G452" s="68">
        <v>0</v>
      </c>
      <c r="H452" s="68">
        <v>14131.25</v>
      </c>
      <c r="I452" s="68">
        <v>14140</v>
      </c>
      <c r="J452" s="68">
        <v>14131.25</v>
      </c>
      <c r="K452" s="31">
        <f>J452/I452*100</f>
        <v>99.9381188118812</v>
      </c>
    </row>
    <row r="453" spans="1:11" ht="12.75">
      <c r="A453" s="63"/>
      <c r="B453" s="85"/>
      <c r="C453" s="85"/>
      <c r="D453" s="141">
        <v>143</v>
      </c>
      <c r="E453" s="66">
        <v>4227</v>
      </c>
      <c r="F453" s="67" t="s">
        <v>393</v>
      </c>
      <c r="G453" s="68">
        <v>20000</v>
      </c>
      <c r="H453" s="68">
        <v>26053.75</v>
      </c>
      <c r="I453" s="68">
        <v>26060</v>
      </c>
      <c r="J453" s="68">
        <v>26053.75</v>
      </c>
      <c r="K453" s="31">
        <f>J453/I453*100</f>
        <v>99.97601688411358</v>
      </c>
    </row>
    <row r="454" spans="1:11" ht="12.75">
      <c r="A454" s="63"/>
      <c r="B454" s="85"/>
      <c r="C454" s="85"/>
      <c r="D454" s="141">
        <v>144</v>
      </c>
      <c r="E454" s="66">
        <v>4227</v>
      </c>
      <c r="F454" s="67" t="s">
        <v>394</v>
      </c>
      <c r="G454" s="68">
        <v>50000</v>
      </c>
      <c r="H454" s="68">
        <v>39300</v>
      </c>
      <c r="I454" s="68">
        <v>39300</v>
      </c>
      <c r="J454" s="68">
        <v>39300</v>
      </c>
      <c r="K454" s="31">
        <f>J454/I454*100</f>
        <v>100</v>
      </c>
    </row>
    <row r="455" spans="1:11" ht="24.75">
      <c r="A455" s="63"/>
      <c r="B455" s="85"/>
      <c r="C455" s="85"/>
      <c r="D455" s="141">
        <v>145</v>
      </c>
      <c r="E455" s="66">
        <v>4227</v>
      </c>
      <c r="F455" s="67" t="s">
        <v>395</v>
      </c>
      <c r="G455" s="68">
        <v>80000</v>
      </c>
      <c r="H455" s="68">
        <v>69196.25</v>
      </c>
      <c r="I455" s="68">
        <v>70000</v>
      </c>
      <c r="J455" s="68">
        <v>69196.25</v>
      </c>
      <c r="K455" s="31">
        <f>J455/I455*100</f>
        <v>98.85178571428571</v>
      </c>
    </row>
    <row r="456" spans="1:11" ht="12.75">
      <c r="A456" s="63"/>
      <c r="B456" s="64"/>
      <c r="C456" s="64"/>
      <c r="D456" s="64"/>
      <c r="E456" s="64">
        <v>423</v>
      </c>
      <c r="F456" s="61" t="s">
        <v>134</v>
      </c>
      <c r="G456" s="62">
        <f>SUM(G457:G458)</f>
        <v>160000</v>
      </c>
      <c r="H456" s="62">
        <f>SUM(H457:H458)</f>
        <v>0</v>
      </c>
      <c r="I456" s="62">
        <f>SUM(I457:I458)</f>
        <v>0</v>
      </c>
      <c r="J456" s="62">
        <f>SUM(J457:J458)</f>
        <v>0</v>
      </c>
      <c r="K456" s="31">
        <v>0</v>
      </c>
    </row>
    <row r="457" spans="1:11" ht="12.75">
      <c r="A457" s="85"/>
      <c r="B457" s="85"/>
      <c r="C457" s="85"/>
      <c r="D457" s="141">
        <v>146</v>
      </c>
      <c r="E457" s="66">
        <v>4231</v>
      </c>
      <c r="F457" s="67" t="s">
        <v>396</v>
      </c>
      <c r="G457" s="68">
        <v>100000</v>
      </c>
      <c r="H457" s="68">
        <v>0</v>
      </c>
      <c r="I457" s="68">
        <v>0</v>
      </c>
      <c r="J457" s="177">
        <v>0</v>
      </c>
      <c r="K457" s="31">
        <v>0</v>
      </c>
    </row>
    <row r="458" spans="1:11" ht="12.75">
      <c r="A458" s="85"/>
      <c r="B458" s="85"/>
      <c r="C458" s="85"/>
      <c r="D458" s="141">
        <v>147</v>
      </c>
      <c r="E458" s="66">
        <v>4231</v>
      </c>
      <c r="F458" s="67" t="s">
        <v>397</v>
      </c>
      <c r="G458" s="68">
        <v>60000</v>
      </c>
      <c r="H458" s="68">
        <v>0</v>
      </c>
      <c r="I458" s="68">
        <v>0</v>
      </c>
      <c r="J458" s="177">
        <v>0</v>
      </c>
      <c r="K458" s="31">
        <v>0</v>
      </c>
    </row>
    <row r="459" spans="1:11" s="1" customFormat="1" ht="13.5">
      <c r="A459" s="126" t="s">
        <v>333</v>
      </c>
      <c r="B459" s="126"/>
      <c r="C459" s="126"/>
      <c r="D459" s="126"/>
      <c r="E459" s="126"/>
      <c r="F459" s="172"/>
      <c r="G459" s="206"/>
      <c r="H459" s="206"/>
      <c r="I459" s="206"/>
      <c r="J459" s="206"/>
      <c r="K459" s="206"/>
    </row>
    <row r="460" spans="1:11" ht="15" customHeight="1">
      <c r="A460" s="221" t="s">
        <v>398</v>
      </c>
      <c r="B460" s="221"/>
      <c r="C460" s="221"/>
      <c r="D460" s="221"/>
      <c r="E460" s="221"/>
      <c r="F460" s="221"/>
      <c r="G460" s="221"/>
      <c r="H460" s="221"/>
      <c r="I460" s="221"/>
      <c r="J460" s="221"/>
      <c r="K460" s="221"/>
    </row>
    <row r="461" spans="1:11" ht="12.75">
      <c r="A461" s="63"/>
      <c r="B461" s="64">
        <v>32</v>
      </c>
      <c r="C461" s="64"/>
      <c r="D461" s="64"/>
      <c r="E461" s="64"/>
      <c r="F461" s="61" t="s">
        <v>107</v>
      </c>
      <c r="G461" s="62">
        <f>G462+G465</f>
        <v>123000</v>
      </c>
      <c r="H461" s="62">
        <f>H462+H465</f>
        <v>75360.44</v>
      </c>
      <c r="I461" s="62">
        <f>I462+I465</f>
        <v>113500</v>
      </c>
      <c r="J461" s="62">
        <f>J462+J465</f>
        <v>111863.62</v>
      </c>
      <c r="K461" s="31">
        <f>J461/I461*100</f>
        <v>98.55825550660794</v>
      </c>
    </row>
    <row r="462" spans="1:11" ht="12.75">
      <c r="A462" s="63"/>
      <c r="B462" s="63"/>
      <c r="C462" s="64"/>
      <c r="D462" s="64"/>
      <c r="E462" s="64">
        <v>322</v>
      </c>
      <c r="F462" s="61" t="s">
        <v>109</v>
      </c>
      <c r="G462" s="62">
        <f>SUM(G463:G464)</f>
        <v>73000</v>
      </c>
      <c r="H462" s="62">
        <f>SUM(H463:H464)</f>
        <v>51004.21</v>
      </c>
      <c r="I462" s="62">
        <f>SUM(I463:I464)</f>
        <v>70500</v>
      </c>
      <c r="J462" s="62">
        <f>SUM(J463:J464)</f>
        <v>69246.14</v>
      </c>
      <c r="K462" s="31">
        <f>J462/I462*100</f>
        <v>98.22147517730497</v>
      </c>
    </row>
    <row r="463" spans="1:11" ht="13.5">
      <c r="A463" s="222"/>
      <c r="B463" s="74"/>
      <c r="C463" s="74"/>
      <c r="D463" s="141">
        <v>148</v>
      </c>
      <c r="E463" s="74">
        <v>3223</v>
      </c>
      <c r="F463" s="67" t="s">
        <v>399</v>
      </c>
      <c r="G463" s="68">
        <v>3000</v>
      </c>
      <c r="H463" s="68">
        <v>1429.88</v>
      </c>
      <c r="I463" s="68">
        <v>2500</v>
      </c>
      <c r="J463" s="68">
        <v>2362.77</v>
      </c>
      <c r="K463" s="31">
        <f>J463/I463*100</f>
        <v>94.51079999999999</v>
      </c>
    </row>
    <row r="464" spans="1:11" ht="13.5">
      <c r="A464" s="222"/>
      <c r="B464" s="74"/>
      <c r="C464" s="74"/>
      <c r="D464" s="141">
        <v>149</v>
      </c>
      <c r="E464" s="74">
        <v>3223</v>
      </c>
      <c r="F464" s="67" t="s">
        <v>400</v>
      </c>
      <c r="G464" s="68">
        <v>70000</v>
      </c>
      <c r="H464" s="68">
        <v>49574.33</v>
      </c>
      <c r="I464" s="68">
        <v>68000</v>
      </c>
      <c r="J464" s="68">
        <v>66883.37</v>
      </c>
      <c r="K464" s="31">
        <f>J464/I464*100</f>
        <v>98.35789705882351</v>
      </c>
    </row>
    <row r="465" spans="1:11" ht="13.5">
      <c r="A465" s="223"/>
      <c r="B465" s="73"/>
      <c r="C465" s="64"/>
      <c r="D465" s="88"/>
      <c r="E465" s="64">
        <v>323</v>
      </c>
      <c r="F465" s="61" t="s">
        <v>111</v>
      </c>
      <c r="G465" s="62">
        <f>SUM(G466)</f>
        <v>50000</v>
      </c>
      <c r="H465" s="62">
        <f>SUM(H466)</f>
        <v>24356.23</v>
      </c>
      <c r="I465" s="62">
        <f>SUM(I466)</f>
        <v>43000</v>
      </c>
      <c r="J465" s="62">
        <f>SUM(J466)</f>
        <v>42617.48</v>
      </c>
      <c r="K465" s="31">
        <f>J465/I465*100</f>
        <v>99.11041860465117</v>
      </c>
    </row>
    <row r="466" spans="1:11" ht="13.5">
      <c r="A466" s="222"/>
      <c r="B466" s="74"/>
      <c r="C466" s="85"/>
      <c r="D466" s="141">
        <v>150</v>
      </c>
      <c r="E466" s="66">
        <v>3232</v>
      </c>
      <c r="F466" s="67" t="s">
        <v>401</v>
      </c>
      <c r="G466" s="68">
        <v>50000</v>
      </c>
      <c r="H466" s="68">
        <v>24356.23</v>
      </c>
      <c r="I466" s="68">
        <v>43000</v>
      </c>
      <c r="J466" s="68">
        <v>42617.48</v>
      </c>
      <c r="K466" s="31">
        <f>J466/I466*100</f>
        <v>99.11041860465117</v>
      </c>
    </row>
    <row r="467" spans="1:11" ht="13.5">
      <c r="A467" s="134" t="s">
        <v>361</v>
      </c>
      <c r="B467" s="134"/>
      <c r="C467" s="134"/>
      <c r="D467" s="134"/>
      <c r="E467" s="134"/>
      <c r="F467" s="155"/>
      <c r="G467" s="156"/>
      <c r="H467" s="156"/>
      <c r="I467" s="156" t="s">
        <v>338</v>
      </c>
      <c r="J467" s="156"/>
      <c r="K467" s="156"/>
    </row>
    <row r="468" spans="1:11" ht="15" customHeight="1">
      <c r="A468" s="221" t="s">
        <v>402</v>
      </c>
      <c r="B468" s="221"/>
      <c r="C468" s="221"/>
      <c r="D468" s="221"/>
      <c r="E468" s="221"/>
      <c r="F468" s="221"/>
      <c r="G468" s="221"/>
      <c r="H468" s="221"/>
      <c r="I468" s="221"/>
      <c r="J468" s="221"/>
      <c r="K468" s="221"/>
    </row>
    <row r="469" spans="1:11" ht="12.75">
      <c r="A469" s="63"/>
      <c r="B469" s="64">
        <v>32</v>
      </c>
      <c r="C469" s="64"/>
      <c r="D469" s="64"/>
      <c r="E469" s="64"/>
      <c r="F469" s="61" t="s">
        <v>107</v>
      </c>
      <c r="G469" s="62">
        <f>G470+G472+G475</f>
        <v>92000</v>
      </c>
      <c r="H469" s="62">
        <f>H470+H472+H475</f>
        <v>35610</v>
      </c>
      <c r="I469" s="62">
        <f>I470+I472+I475</f>
        <v>81980</v>
      </c>
      <c r="J469" s="62">
        <f>J470+J472+J475</f>
        <v>81575</v>
      </c>
      <c r="K469" s="31">
        <f>J469/I469*100</f>
        <v>99.50597706757746</v>
      </c>
    </row>
    <row r="470" spans="1:11" ht="12.75">
      <c r="A470" s="63"/>
      <c r="B470" s="63"/>
      <c r="C470" s="64"/>
      <c r="D470" s="64"/>
      <c r="E470" s="64">
        <v>322</v>
      </c>
      <c r="F470" s="61" t="s">
        <v>109</v>
      </c>
      <c r="G470" s="62">
        <f>SUM(G471:G471)</f>
        <v>10000</v>
      </c>
      <c r="H470" s="62">
        <f>SUM(H471:H471)</f>
        <v>0</v>
      </c>
      <c r="I470" s="62">
        <f>SUM(I471:I471)</f>
        <v>0</v>
      </c>
      <c r="J470" s="62">
        <f>SUM(J471:J471)</f>
        <v>0</v>
      </c>
      <c r="K470" s="31">
        <v>0</v>
      </c>
    </row>
    <row r="471" spans="1:11" ht="13.5">
      <c r="A471" s="222"/>
      <c r="B471" s="74"/>
      <c r="C471" s="74"/>
      <c r="D471" s="141">
        <v>151</v>
      </c>
      <c r="E471" s="74">
        <v>3224</v>
      </c>
      <c r="F471" s="67" t="s">
        <v>403</v>
      </c>
      <c r="G471" s="68">
        <v>10000</v>
      </c>
      <c r="H471" s="68">
        <v>0</v>
      </c>
      <c r="I471" s="68">
        <v>0</v>
      </c>
      <c r="J471" s="68">
        <v>0</v>
      </c>
      <c r="K471" s="31">
        <v>0</v>
      </c>
    </row>
    <row r="472" spans="1:11" ht="13.5">
      <c r="A472" s="223"/>
      <c r="B472" s="73"/>
      <c r="C472" s="64"/>
      <c r="D472" s="88"/>
      <c r="E472" s="64">
        <v>323</v>
      </c>
      <c r="F472" s="61" t="s">
        <v>111</v>
      </c>
      <c r="G472" s="62">
        <f>SUM(G473:G474)</f>
        <v>80000</v>
      </c>
      <c r="H472" s="62">
        <f>SUM(H473:H474)</f>
        <v>35610</v>
      </c>
      <c r="I472" s="62">
        <f>SUM(I473:I474)</f>
        <v>80780</v>
      </c>
      <c r="J472" s="62">
        <f>SUM(J473:J474)</f>
        <v>80775</v>
      </c>
      <c r="K472" s="31">
        <f>J472/I472*100</f>
        <v>99.99381034909631</v>
      </c>
    </row>
    <row r="473" spans="1:11" ht="13.5">
      <c r="A473" s="222"/>
      <c r="B473" s="74"/>
      <c r="C473" s="85"/>
      <c r="D473" s="141">
        <v>152</v>
      </c>
      <c r="E473" s="66">
        <v>3232</v>
      </c>
      <c r="F473" s="67" t="s">
        <v>404</v>
      </c>
      <c r="G473" s="68">
        <v>60000</v>
      </c>
      <c r="H473" s="68">
        <v>35610</v>
      </c>
      <c r="I473" s="68">
        <v>47780</v>
      </c>
      <c r="J473" s="68">
        <v>47775</v>
      </c>
      <c r="K473" s="31">
        <f>J473/I473*100</f>
        <v>99.9895353704479</v>
      </c>
    </row>
    <row r="474" spans="1:11" ht="13.5">
      <c r="A474" s="222"/>
      <c r="B474" s="74"/>
      <c r="C474" s="85"/>
      <c r="D474" s="141">
        <v>151</v>
      </c>
      <c r="E474" s="66">
        <v>3232</v>
      </c>
      <c r="F474" s="67" t="s">
        <v>405</v>
      </c>
      <c r="G474" s="68">
        <v>20000</v>
      </c>
      <c r="H474" s="68">
        <v>0</v>
      </c>
      <c r="I474" s="68">
        <v>33000</v>
      </c>
      <c r="J474" s="68">
        <v>33000</v>
      </c>
      <c r="K474" s="31">
        <f>J474/I474*100</f>
        <v>100</v>
      </c>
    </row>
    <row r="475" spans="1:11" ht="13.5">
      <c r="A475" s="223"/>
      <c r="B475" s="73"/>
      <c r="C475" s="64"/>
      <c r="D475" s="88"/>
      <c r="E475" s="64">
        <v>329</v>
      </c>
      <c r="F475" s="61" t="s">
        <v>191</v>
      </c>
      <c r="G475" s="62">
        <f>SUM(G476)</f>
        <v>2000</v>
      </c>
      <c r="H475" s="62">
        <f>SUM(H476)</f>
        <v>0</v>
      </c>
      <c r="I475" s="62">
        <f>SUM(I476)</f>
        <v>1200</v>
      </c>
      <c r="J475" s="62">
        <f>SUM(J476)</f>
        <v>800</v>
      </c>
      <c r="K475" s="31">
        <f>J475/I475*100</f>
        <v>66.66666666666666</v>
      </c>
    </row>
    <row r="476" spans="1:11" ht="13.5">
      <c r="A476" s="222"/>
      <c r="B476" s="74"/>
      <c r="C476" s="85"/>
      <c r="D476" s="141">
        <v>154</v>
      </c>
      <c r="E476" s="66">
        <v>3299</v>
      </c>
      <c r="F476" s="67" t="s">
        <v>406</v>
      </c>
      <c r="G476" s="68">
        <v>2000</v>
      </c>
      <c r="H476" s="68">
        <v>0</v>
      </c>
      <c r="I476" s="68">
        <v>1200</v>
      </c>
      <c r="J476" s="68">
        <v>800</v>
      </c>
      <c r="K476" s="31">
        <f>J476/I476*100</f>
        <v>66.66666666666666</v>
      </c>
    </row>
    <row r="477" spans="1:11" ht="12.75">
      <c r="A477" s="64">
        <v>4</v>
      </c>
      <c r="B477" s="64"/>
      <c r="C477" s="73"/>
      <c r="D477" s="73"/>
      <c r="E477" s="73"/>
      <c r="F477" s="106" t="s">
        <v>305</v>
      </c>
      <c r="G477" s="62">
        <f>SUM(G478+G480)</f>
        <v>130000</v>
      </c>
      <c r="H477" s="62">
        <f>SUM(H478+H480)</f>
        <v>42245</v>
      </c>
      <c r="I477" s="62">
        <f>SUM(I478+I480)</f>
        <v>42250</v>
      </c>
      <c r="J477" s="62">
        <f>SUM(J478+J480)</f>
        <v>42245</v>
      </c>
      <c r="K477" s="31">
        <f>J477/I477*100</f>
        <v>99.98816568047337</v>
      </c>
    </row>
    <row r="478" spans="1:11" ht="12.75">
      <c r="A478" s="64"/>
      <c r="B478" s="64">
        <v>42</v>
      </c>
      <c r="C478" s="73"/>
      <c r="D478" s="73"/>
      <c r="E478" s="64">
        <v>421</v>
      </c>
      <c r="F478" s="106" t="s">
        <v>246</v>
      </c>
      <c r="G478" s="62">
        <f>SUM(G479)</f>
        <v>50000</v>
      </c>
      <c r="H478" s="62">
        <f>SUM(H479)</f>
        <v>0</v>
      </c>
      <c r="I478" s="62">
        <f>SUM(I479)</f>
        <v>0</v>
      </c>
      <c r="J478" s="62">
        <f>SUM(J479)</f>
        <v>0</v>
      </c>
      <c r="K478" s="31">
        <v>0</v>
      </c>
    </row>
    <row r="479" spans="1:11" ht="12.75">
      <c r="A479" s="63"/>
      <c r="B479" s="63"/>
      <c r="C479" s="74"/>
      <c r="D479" s="141">
        <v>155</v>
      </c>
      <c r="E479" s="74">
        <v>4213</v>
      </c>
      <c r="F479" s="67" t="s">
        <v>407</v>
      </c>
      <c r="G479" s="68">
        <v>50000</v>
      </c>
      <c r="H479" s="68">
        <v>0</v>
      </c>
      <c r="I479" s="68">
        <v>0</v>
      </c>
      <c r="J479" s="68">
        <v>0</v>
      </c>
      <c r="K479" s="31">
        <v>0</v>
      </c>
    </row>
    <row r="480" spans="1:11" ht="12.75">
      <c r="A480" s="64"/>
      <c r="B480" s="64"/>
      <c r="C480" s="73"/>
      <c r="D480" s="88"/>
      <c r="E480" s="64">
        <v>422</v>
      </c>
      <c r="F480" s="61" t="s">
        <v>389</v>
      </c>
      <c r="G480" s="62">
        <f>SUM(G481)</f>
        <v>80000</v>
      </c>
      <c r="H480" s="62">
        <f>SUM(H481)</f>
        <v>42245</v>
      </c>
      <c r="I480" s="62">
        <f>SUM(I481)</f>
        <v>42250</v>
      </c>
      <c r="J480" s="62">
        <f>SUM(J481)</f>
        <v>42245</v>
      </c>
      <c r="K480" s="31">
        <f>J480/I480*100</f>
        <v>99.98816568047337</v>
      </c>
    </row>
    <row r="481" spans="1:11" ht="12.75">
      <c r="A481" s="85"/>
      <c r="B481" s="85"/>
      <c r="C481" s="74"/>
      <c r="D481" s="141">
        <v>156</v>
      </c>
      <c r="E481" s="66">
        <v>4227</v>
      </c>
      <c r="F481" s="67" t="s">
        <v>408</v>
      </c>
      <c r="G481" s="68">
        <v>80000</v>
      </c>
      <c r="H481" s="68">
        <v>42245</v>
      </c>
      <c r="I481" s="68">
        <v>42250</v>
      </c>
      <c r="J481" s="68">
        <v>42245</v>
      </c>
      <c r="K481" s="31">
        <f>J481/I481*100</f>
        <v>99.98816568047337</v>
      </c>
    </row>
    <row r="482" spans="1:11" s="98" customFormat="1" ht="27" customHeight="1">
      <c r="A482" s="127"/>
      <c r="B482" s="127"/>
      <c r="C482" s="127"/>
      <c r="D482" s="127"/>
      <c r="E482" s="127"/>
      <c r="F482" s="152"/>
      <c r="G482" s="224"/>
      <c r="H482" s="224"/>
      <c r="I482" s="224" t="s">
        <v>338</v>
      </c>
      <c r="J482" s="224"/>
      <c r="K482" s="224"/>
    </row>
    <row r="483" spans="1:11" s="126" customFormat="1" ht="21.75" customHeight="1">
      <c r="A483" s="127"/>
      <c r="B483" s="127"/>
      <c r="C483" s="127"/>
      <c r="D483" s="127"/>
      <c r="E483" s="127"/>
      <c r="F483" s="225" t="s">
        <v>409</v>
      </c>
      <c r="G483" s="226">
        <f>G490</f>
        <v>16100</v>
      </c>
      <c r="H483" s="226">
        <f>H490</f>
        <v>5275</v>
      </c>
      <c r="I483" s="226">
        <f>I490</f>
        <v>5275</v>
      </c>
      <c r="J483" s="226">
        <f>J490</f>
        <v>5275</v>
      </c>
      <c r="K483" s="31">
        <f>J483/I483*100</f>
        <v>100</v>
      </c>
    </row>
    <row r="484" spans="1:11" s="134" customFormat="1" ht="13.5">
      <c r="A484" s="126" t="s">
        <v>410</v>
      </c>
      <c r="B484" s="126"/>
      <c r="C484" s="126"/>
      <c r="D484" s="126"/>
      <c r="E484" s="126"/>
      <c r="F484" s="172"/>
      <c r="G484" s="206"/>
      <c r="H484" s="206"/>
      <c r="I484" s="206"/>
      <c r="J484" s="126"/>
      <c r="K484" s="126"/>
    </row>
    <row r="485" spans="1:11" s="134" customFormat="1" ht="13.5">
      <c r="A485" s="126" t="s">
        <v>340</v>
      </c>
      <c r="B485" s="126"/>
      <c r="C485" s="126"/>
      <c r="D485" s="126"/>
      <c r="E485" s="126"/>
      <c r="F485" s="172"/>
      <c r="G485" s="206"/>
      <c r="H485" s="206"/>
      <c r="I485" s="206"/>
      <c r="J485" s="126"/>
      <c r="K485" s="126"/>
    </row>
    <row r="486" spans="1:11" s="134" customFormat="1" ht="13.5">
      <c r="A486" s="173" t="s">
        <v>411</v>
      </c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</row>
    <row r="487" spans="1:11" s="134" customFormat="1" ht="27.75">
      <c r="A487" s="48" t="s">
        <v>27</v>
      </c>
      <c r="B487" s="49" t="s">
        <v>28</v>
      </c>
      <c r="C487" s="49" t="s">
        <v>29</v>
      </c>
      <c r="D487" s="49"/>
      <c r="E487" s="49" t="s">
        <v>31</v>
      </c>
      <c r="F487" s="50" t="s">
        <v>32</v>
      </c>
      <c r="G487" s="51" t="s">
        <v>33</v>
      </c>
      <c r="H487" s="52" t="s">
        <v>3</v>
      </c>
      <c r="I487" s="52" t="s">
        <v>4</v>
      </c>
      <c r="J487" s="20" t="s">
        <v>5</v>
      </c>
      <c r="K487" s="53" t="s">
        <v>34</v>
      </c>
    </row>
    <row r="488" spans="1:11" s="54" customFormat="1" ht="14.25" customHeight="1">
      <c r="A488" s="55">
        <v>1</v>
      </c>
      <c r="B488" s="55"/>
      <c r="C488" s="55"/>
      <c r="D488" s="55"/>
      <c r="E488" s="55"/>
      <c r="F488" s="56">
        <v>2</v>
      </c>
      <c r="G488" s="57">
        <v>3</v>
      </c>
      <c r="H488" s="58">
        <v>4</v>
      </c>
      <c r="I488" s="58">
        <v>5</v>
      </c>
      <c r="J488" s="57">
        <v>6</v>
      </c>
      <c r="K488" s="57">
        <v>7</v>
      </c>
    </row>
    <row r="489" spans="1:11" s="54" customFormat="1" ht="14.25" customHeight="1">
      <c r="A489" s="227" t="s">
        <v>412</v>
      </c>
      <c r="B489" s="227"/>
      <c r="C489" s="227"/>
      <c r="D489" s="227"/>
      <c r="E489" s="227"/>
      <c r="F489" s="227"/>
      <c r="G489" s="227"/>
      <c r="H489" s="227"/>
      <c r="I489" s="227"/>
      <c r="J489" s="227"/>
      <c r="K489" s="227"/>
    </row>
    <row r="490" spans="1:11" s="59" customFormat="1" ht="12.75">
      <c r="A490" s="60">
        <v>3</v>
      </c>
      <c r="B490" s="60"/>
      <c r="C490" s="83"/>
      <c r="D490" s="83"/>
      <c r="E490" s="83"/>
      <c r="F490" s="61" t="s">
        <v>167</v>
      </c>
      <c r="G490" s="62">
        <f>G491+G495</f>
        <v>16100</v>
      </c>
      <c r="H490" s="62">
        <f>H491+H495</f>
        <v>5275</v>
      </c>
      <c r="I490" s="62">
        <f>I491+I495</f>
        <v>5275</v>
      </c>
      <c r="J490" s="62">
        <f>J491+J495</f>
        <v>5275</v>
      </c>
      <c r="K490" s="31">
        <f>J490/I490*100</f>
        <v>100</v>
      </c>
    </row>
    <row r="491" spans="1:11" ht="12.75">
      <c r="A491" s="63"/>
      <c r="B491" s="64">
        <v>32</v>
      </c>
      <c r="C491" s="64"/>
      <c r="D491" s="64"/>
      <c r="E491" s="64"/>
      <c r="F491" s="61" t="s">
        <v>171</v>
      </c>
      <c r="G491" s="62">
        <f>SUM(G492)</f>
        <v>13000</v>
      </c>
      <c r="H491" s="62">
        <f>SUM(H492)</f>
        <v>5275</v>
      </c>
      <c r="I491" s="62">
        <f>SUM(I492)</f>
        <v>5275</v>
      </c>
      <c r="J491" s="62">
        <f>SUM(J492)</f>
        <v>5275</v>
      </c>
      <c r="K491" s="31">
        <f>J491/I491*100</f>
        <v>100</v>
      </c>
    </row>
    <row r="492" spans="1:11" ht="12.75">
      <c r="A492" s="63"/>
      <c r="B492" s="64"/>
      <c r="C492" s="228"/>
      <c r="D492" s="228"/>
      <c r="E492" s="229">
        <v>329</v>
      </c>
      <c r="F492" s="230" t="s">
        <v>413</v>
      </c>
      <c r="G492" s="62">
        <f>SUM(G493:G494)</f>
        <v>13000</v>
      </c>
      <c r="H492" s="62">
        <f>SUM(H493:H494)</f>
        <v>5275</v>
      </c>
      <c r="I492" s="62">
        <f>SUM(I493:I494)</f>
        <v>5275</v>
      </c>
      <c r="J492" s="62">
        <f>SUM(J493:J494)</f>
        <v>5275</v>
      </c>
      <c r="K492" s="31">
        <f>J492/I492*100</f>
        <v>100</v>
      </c>
    </row>
    <row r="493" spans="1:11" ht="12.75">
      <c r="A493" s="63"/>
      <c r="B493" s="63"/>
      <c r="C493" s="74"/>
      <c r="D493" s="141">
        <v>157</v>
      </c>
      <c r="E493" s="74">
        <v>3299</v>
      </c>
      <c r="F493" s="67" t="s">
        <v>414</v>
      </c>
      <c r="G493" s="68">
        <v>5000</v>
      </c>
      <c r="H493" s="68">
        <v>1875</v>
      </c>
      <c r="I493" s="68">
        <v>1875</v>
      </c>
      <c r="J493" s="68">
        <v>1875</v>
      </c>
      <c r="K493" s="31">
        <f>J493/I493*100</f>
        <v>100</v>
      </c>
    </row>
    <row r="494" spans="1:11" ht="12.75">
      <c r="A494" s="63"/>
      <c r="B494" s="63"/>
      <c r="C494" s="74"/>
      <c r="D494" s="141">
        <v>158</v>
      </c>
      <c r="E494" s="74">
        <v>3299</v>
      </c>
      <c r="F494" s="67" t="s">
        <v>415</v>
      </c>
      <c r="G494" s="68">
        <v>8000</v>
      </c>
      <c r="H494" s="68">
        <v>3400</v>
      </c>
      <c r="I494" s="68">
        <v>3400</v>
      </c>
      <c r="J494" s="68">
        <v>3400</v>
      </c>
      <c r="K494" s="31">
        <f>J494/I494*100</f>
        <v>100</v>
      </c>
    </row>
    <row r="495" spans="1:11" ht="12.75">
      <c r="A495" s="63"/>
      <c r="B495" s="64">
        <v>36</v>
      </c>
      <c r="C495" s="64"/>
      <c r="D495" s="88"/>
      <c r="E495" s="64"/>
      <c r="F495" s="61" t="s">
        <v>239</v>
      </c>
      <c r="G495" s="62">
        <f>SUM(G496)</f>
        <v>3100</v>
      </c>
      <c r="H495" s="62">
        <f>SUM(H496)</f>
        <v>0</v>
      </c>
      <c r="I495" s="62">
        <f>SUM(I496)</f>
        <v>0</v>
      </c>
      <c r="J495" s="62">
        <f>SUM(J496)</f>
        <v>0</v>
      </c>
      <c r="K495" s="31">
        <v>0</v>
      </c>
    </row>
    <row r="496" spans="1:11" ht="12.75">
      <c r="A496" s="63"/>
      <c r="B496" s="64"/>
      <c r="C496" s="65"/>
      <c r="D496" s="88"/>
      <c r="E496" s="64">
        <v>363</v>
      </c>
      <c r="F496" s="90" t="s">
        <v>239</v>
      </c>
      <c r="G496" s="62">
        <f>SUM(G497)</f>
        <v>3100</v>
      </c>
      <c r="H496" s="62">
        <f>SUM(H497)</f>
        <v>0</v>
      </c>
      <c r="I496" s="62">
        <f>SUM(I497)</f>
        <v>0</v>
      </c>
      <c r="J496" s="62">
        <f>SUM(J497)</f>
        <v>0</v>
      </c>
      <c r="K496" s="31">
        <v>0</v>
      </c>
    </row>
    <row r="497" spans="1:11" ht="12.75">
      <c r="A497" s="63"/>
      <c r="B497" s="85"/>
      <c r="C497" s="85"/>
      <c r="D497" s="84">
        <v>159</v>
      </c>
      <c r="E497" s="66">
        <v>3632</v>
      </c>
      <c r="F497" s="67" t="s">
        <v>416</v>
      </c>
      <c r="G497" s="68">
        <v>3100</v>
      </c>
      <c r="H497" s="68">
        <v>0</v>
      </c>
      <c r="I497" s="68">
        <v>0</v>
      </c>
      <c r="J497" s="68">
        <v>0</v>
      </c>
      <c r="K497" s="31">
        <v>0</v>
      </c>
    </row>
    <row r="498" spans="1:11" ht="12.75">
      <c r="A498" s="71"/>
      <c r="B498" s="71"/>
      <c r="C498" s="163"/>
      <c r="D498" s="164"/>
      <c r="E498" s="163"/>
      <c r="F498" s="165"/>
      <c r="G498" s="144"/>
      <c r="H498" s="144"/>
      <c r="I498" s="144"/>
      <c r="J498" s="166"/>
      <c r="K498" s="166"/>
    </row>
    <row r="499" spans="1:11" ht="14.25">
      <c r="A499" s="127"/>
      <c r="B499" s="131"/>
      <c r="C499" s="131"/>
      <c r="D499" s="131"/>
      <c r="E499" s="131"/>
      <c r="F499" s="225" t="s">
        <v>417</v>
      </c>
      <c r="G499" s="79">
        <f>G505</f>
        <v>320000</v>
      </c>
      <c r="H499" s="79">
        <f>H505</f>
        <v>34000</v>
      </c>
      <c r="I499" s="79">
        <f>I505</f>
        <v>46500</v>
      </c>
      <c r="J499" s="79">
        <f>J505</f>
        <v>59612.15</v>
      </c>
      <c r="K499" s="31">
        <f>J499/I499*100</f>
        <v>128.19817204301077</v>
      </c>
    </row>
    <row r="500" spans="1:11" ht="13.5">
      <c r="A500" s="126" t="s">
        <v>340</v>
      </c>
      <c r="B500" s="126"/>
      <c r="C500" s="126"/>
      <c r="D500" s="126"/>
      <c r="E500" s="126"/>
      <c r="F500" s="172"/>
      <c r="G500" s="153"/>
      <c r="H500" s="153"/>
      <c r="I500" s="153"/>
      <c r="J500" s="153"/>
      <c r="K500" s="153"/>
    </row>
    <row r="501" spans="1:11" ht="13.5">
      <c r="A501" s="173" t="s">
        <v>418</v>
      </c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</row>
    <row r="502" spans="1:11" ht="27.75">
      <c r="A502" s="48" t="s">
        <v>27</v>
      </c>
      <c r="B502" s="49" t="s">
        <v>28</v>
      </c>
      <c r="C502" s="49" t="s">
        <v>29</v>
      </c>
      <c r="D502" s="49"/>
      <c r="E502" s="49" t="s">
        <v>31</v>
      </c>
      <c r="F502" s="50" t="s">
        <v>32</v>
      </c>
      <c r="G502" s="51" t="s">
        <v>419</v>
      </c>
      <c r="H502" s="52" t="s">
        <v>3</v>
      </c>
      <c r="I502" s="52" t="s">
        <v>4</v>
      </c>
      <c r="J502" s="20" t="s">
        <v>5</v>
      </c>
      <c r="K502" s="53" t="s">
        <v>34</v>
      </c>
    </row>
    <row r="503" spans="1:11" ht="13.5" customHeight="1">
      <c r="A503" s="55">
        <v>1</v>
      </c>
      <c r="B503" s="55"/>
      <c r="C503" s="55"/>
      <c r="D503" s="55"/>
      <c r="E503" s="55"/>
      <c r="F503" s="56">
        <v>2</v>
      </c>
      <c r="G503" s="57">
        <v>3</v>
      </c>
      <c r="H503" s="58">
        <v>4</v>
      </c>
      <c r="I503" s="58">
        <v>5</v>
      </c>
      <c r="J503" s="57">
        <v>6</v>
      </c>
      <c r="K503" s="57">
        <v>7</v>
      </c>
    </row>
    <row r="504" spans="1:11" ht="14.25" customHeight="1">
      <c r="A504" s="227" t="s">
        <v>420</v>
      </c>
      <c r="B504" s="227"/>
      <c r="C504" s="227"/>
      <c r="D504" s="227"/>
      <c r="E504" s="227"/>
      <c r="F504" s="227"/>
      <c r="G504" s="227"/>
      <c r="H504" s="227"/>
      <c r="I504" s="227"/>
      <c r="J504" s="227"/>
      <c r="K504" s="227"/>
    </row>
    <row r="505" spans="1:11" ht="12.75">
      <c r="A505" s="60">
        <v>3</v>
      </c>
      <c r="B505" s="60"/>
      <c r="C505" s="83"/>
      <c r="D505" s="83"/>
      <c r="E505" s="83"/>
      <c r="F505" s="61" t="s">
        <v>167</v>
      </c>
      <c r="G505" s="62">
        <f>G506+G508</f>
        <v>320000</v>
      </c>
      <c r="H505" s="62">
        <f>H506+H508</f>
        <v>34000</v>
      </c>
      <c r="I505" s="62">
        <f>I506+I508</f>
        <v>46500</v>
      </c>
      <c r="J505" s="62">
        <f>J506+J508</f>
        <v>59612.15</v>
      </c>
      <c r="K505" s="31">
        <f>J505/I505*100</f>
        <v>128.19817204301077</v>
      </c>
    </row>
    <row r="506" spans="1:11" ht="12.75">
      <c r="A506" s="60"/>
      <c r="B506" s="60">
        <v>32</v>
      </c>
      <c r="C506" s="83"/>
      <c r="D506" s="83"/>
      <c r="E506" s="60">
        <v>329</v>
      </c>
      <c r="F506" s="61" t="s">
        <v>171</v>
      </c>
      <c r="G506" s="62">
        <f>SUM(G507)</f>
        <v>20000</v>
      </c>
      <c r="H506" s="62">
        <f>SUM(H507)</f>
        <v>20000</v>
      </c>
      <c r="I506" s="62">
        <f>SUM(I507)</f>
        <v>20000</v>
      </c>
      <c r="J506" s="62">
        <f>SUM(J507)</f>
        <v>20000</v>
      </c>
      <c r="K506" s="31">
        <f>J506/I506*100</f>
        <v>100</v>
      </c>
    </row>
    <row r="507" spans="1:11" ht="12.75">
      <c r="A507" s="60"/>
      <c r="B507" s="60"/>
      <c r="C507" s="231"/>
      <c r="D507" s="146">
        <v>160</v>
      </c>
      <c r="E507" s="231">
        <v>3294</v>
      </c>
      <c r="F507" s="67" t="s">
        <v>421</v>
      </c>
      <c r="G507" s="68">
        <v>20000</v>
      </c>
      <c r="H507" s="68">
        <v>20000</v>
      </c>
      <c r="I507" s="68">
        <v>20000</v>
      </c>
      <c r="J507" s="177">
        <v>20000</v>
      </c>
      <c r="K507" s="31">
        <f>J507/I507*100</f>
        <v>100</v>
      </c>
    </row>
    <row r="508" spans="1:11" ht="12.75">
      <c r="A508" s="63"/>
      <c r="B508" s="64">
        <v>38</v>
      </c>
      <c r="C508" s="64"/>
      <c r="D508" s="64"/>
      <c r="E508" s="64">
        <v>382</v>
      </c>
      <c r="F508" s="61" t="s">
        <v>422</v>
      </c>
      <c r="G508" s="62">
        <f>SUM(G509:G512)</f>
        <v>300000</v>
      </c>
      <c r="H508" s="62">
        <f>SUM(H509:H512)</f>
        <v>14000</v>
      </c>
      <c r="I508" s="62">
        <f>SUM(I509:I512)</f>
        <v>26500</v>
      </c>
      <c r="J508" s="62">
        <f>SUM(J509:J512)</f>
        <v>39612.15</v>
      </c>
      <c r="K508" s="31">
        <f>J508/I508*100</f>
        <v>149.47981132075472</v>
      </c>
    </row>
    <row r="509" spans="1:11" ht="12.75">
      <c r="A509" s="63"/>
      <c r="B509" s="64"/>
      <c r="C509" s="74"/>
      <c r="D509" s="141">
        <v>161</v>
      </c>
      <c r="E509" s="74">
        <v>38221</v>
      </c>
      <c r="F509" s="67" t="s">
        <v>423</v>
      </c>
      <c r="G509" s="68">
        <v>80000</v>
      </c>
      <c r="H509" s="68">
        <v>0</v>
      </c>
      <c r="I509" s="68">
        <v>0</v>
      </c>
      <c r="J509" s="68">
        <v>0</v>
      </c>
      <c r="K509" s="31">
        <v>0</v>
      </c>
    </row>
    <row r="510" spans="1:11" ht="12.75">
      <c r="A510" s="63"/>
      <c r="B510" s="64"/>
      <c r="C510" s="74"/>
      <c r="D510" s="141">
        <v>162</v>
      </c>
      <c r="E510" s="74">
        <v>38221</v>
      </c>
      <c r="F510" s="67" t="s">
        <v>424</v>
      </c>
      <c r="G510" s="68">
        <v>50000</v>
      </c>
      <c r="H510" s="68">
        <v>0</v>
      </c>
      <c r="I510" s="68">
        <v>0</v>
      </c>
      <c r="J510" s="68">
        <v>0</v>
      </c>
      <c r="K510" s="31">
        <v>0</v>
      </c>
    </row>
    <row r="511" spans="1:11" ht="12.75">
      <c r="A511" s="63"/>
      <c r="B511" s="64"/>
      <c r="C511" s="74"/>
      <c r="D511" s="141">
        <v>159</v>
      </c>
      <c r="E511" s="74">
        <v>38221</v>
      </c>
      <c r="F511" s="67" t="s">
        <v>425</v>
      </c>
      <c r="G511" s="68">
        <v>0</v>
      </c>
      <c r="H511" s="68">
        <v>0</v>
      </c>
      <c r="I511" s="68">
        <v>5500</v>
      </c>
      <c r="J511" s="68">
        <v>11612.15</v>
      </c>
      <c r="K511" s="31">
        <f>J511/I511*100</f>
        <v>211.13</v>
      </c>
    </row>
    <row r="512" spans="1:11" ht="24.75">
      <c r="A512" s="63"/>
      <c r="B512" s="63"/>
      <c r="C512" s="74"/>
      <c r="D512" s="141">
        <v>163</v>
      </c>
      <c r="E512" s="74">
        <v>38222</v>
      </c>
      <c r="F512" s="67" t="s">
        <v>426</v>
      </c>
      <c r="G512" s="68">
        <v>170000</v>
      </c>
      <c r="H512" s="68">
        <v>14000</v>
      </c>
      <c r="I512" s="68">
        <v>21000</v>
      </c>
      <c r="J512" s="68">
        <v>28000</v>
      </c>
      <c r="K512" s="31">
        <f>J512/I512*100</f>
        <v>133.33333333333331</v>
      </c>
    </row>
    <row r="513" spans="1:11" ht="12.75">
      <c r="A513" s="71"/>
      <c r="B513" s="71"/>
      <c r="C513" s="163"/>
      <c r="D513" s="164"/>
      <c r="E513" s="163"/>
      <c r="F513" s="165"/>
      <c r="G513" s="144"/>
      <c r="H513" s="144"/>
      <c r="I513" s="144"/>
      <c r="J513" s="166"/>
      <c r="K513" s="166"/>
    </row>
    <row r="514" spans="1:11" ht="14.25">
      <c r="A514" s="127"/>
      <c r="B514" s="131"/>
      <c r="C514" s="131"/>
      <c r="D514" s="131"/>
      <c r="E514" s="131"/>
      <c r="F514" s="225" t="s">
        <v>427</v>
      </c>
      <c r="G514" s="226">
        <f>G521+G536</f>
        <v>1478000</v>
      </c>
      <c r="H514" s="226">
        <f>H521+H536</f>
        <v>1345518.1600000001</v>
      </c>
      <c r="I514" s="226">
        <f>I521+I536</f>
        <v>1400428</v>
      </c>
      <c r="J514" s="226">
        <f>J521+J536</f>
        <v>1400632.4500000002</v>
      </c>
      <c r="K514" s="31">
        <f>J514/I514*100</f>
        <v>100.01459910827262</v>
      </c>
    </row>
    <row r="515" spans="1:11" s="134" customFormat="1" ht="13.5">
      <c r="A515" s="127" t="s">
        <v>428</v>
      </c>
      <c r="B515" s="128"/>
      <c r="C515" s="128"/>
      <c r="D515" s="128"/>
      <c r="E515" s="128"/>
      <c r="F515" s="130"/>
      <c r="G515" s="133"/>
      <c r="H515" s="133"/>
      <c r="I515" s="133"/>
      <c r="J515" s="133"/>
      <c r="K515" s="133"/>
    </row>
    <row r="516" spans="1:11" ht="13.5">
      <c r="A516" s="126" t="s">
        <v>429</v>
      </c>
      <c r="B516" s="126"/>
      <c r="C516" s="126"/>
      <c r="D516" s="126"/>
      <c r="E516" s="126"/>
      <c r="F516" s="172"/>
      <c r="G516" s="206"/>
      <c r="H516" s="206"/>
      <c r="I516" s="206"/>
      <c r="J516" s="206"/>
      <c r="K516" s="206"/>
    </row>
    <row r="517" spans="1:11" ht="15.75" customHeight="1">
      <c r="A517" s="173" t="s">
        <v>430</v>
      </c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</row>
    <row r="518" spans="1:11" ht="27.75">
      <c r="A518" s="48" t="s">
        <v>27</v>
      </c>
      <c r="B518" s="49" t="s">
        <v>28</v>
      </c>
      <c r="C518" s="49" t="s">
        <v>29</v>
      </c>
      <c r="D518" s="49"/>
      <c r="E518" s="49" t="s">
        <v>31</v>
      </c>
      <c r="F518" s="50" t="s">
        <v>32</v>
      </c>
      <c r="G518" s="51" t="s">
        <v>33</v>
      </c>
      <c r="H518" s="52" t="s">
        <v>3</v>
      </c>
      <c r="I518" s="52" t="s">
        <v>4</v>
      </c>
      <c r="J518" s="20" t="s">
        <v>5</v>
      </c>
      <c r="K518" s="53" t="s">
        <v>34</v>
      </c>
    </row>
    <row r="519" spans="1:11" s="54" customFormat="1" ht="14.25" customHeight="1">
      <c r="A519" s="55">
        <v>1</v>
      </c>
      <c r="B519" s="55"/>
      <c r="C519" s="55"/>
      <c r="D519" s="55"/>
      <c r="E519" s="55"/>
      <c r="F519" s="56">
        <v>2</v>
      </c>
      <c r="G519" s="57">
        <v>3</v>
      </c>
      <c r="H519" s="58">
        <v>4</v>
      </c>
      <c r="I519" s="58">
        <v>5</v>
      </c>
      <c r="J519" s="57">
        <v>6</v>
      </c>
      <c r="K519" s="57">
        <v>7</v>
      </c>
    </row>
    <row r="520" spans="1:11" s="54" customFormat="1" ht="14.25" customHeight="1">
      <c r="A520" s="227" t="s">
        <v>431</v>
      </c>
      <c r="B520" s="227"/>
      <c r="C520" s="227"/>
      <c r="D520" s="227"/>
      <c r="E520" s="227"/>
      <c r="F520" s="227"/>
      <c r="G520" s="227"/>
      <c r="H520" s="227"/>
      <c r="I520" s="227"/>
      <c r="J520" s="227"/>
      <c r="K520" s="227"/>
    </row>
    <row r="521" spans="1:11" s="59" customFormat="1" ht="12.75">
      <c r="A521" s="60">
        <v>3</v>
      </c>
      <c r="B521" s="60"/>
      <c r="C521" s="83"/>
      <c r="D521" s="83"/>
      <c r="E521" s="83"/>
      <c r="F521" s="61" t="s">
        <v>167</v>
      </c>
      <c r="G521" s="62">
        <f>G522+G524+G530</f>
        <v>278000</v>
      </c>
      <c r="H521" s="62">
        <f>H522+H524+H530</f>
        <v>172736.71000000002</v>
      </c>
      <c r="I521" s="62">
        <f>I522+I524+I530</f>
        <v>227640</v>
      </c>
      <c r="J521" s="62">
        <f>J522+J524+J530</f>
        <v>224450.99999999997</v>
      </c>
      <c r="K521" s="31">
        <f>J521/I521*100</f>
        <v>98.59910384818133</v>
      </c>
    </row>
    <row r="522" spans="1:11" s="59" customFormat="1" ht="12.75">
      <c r="A522" s="60" t="s">
        <v>168</v>
      </c>
      <c r="B522" s="60">
        <v>32</v>
      </c>
      <c r="C522" s="83"/>
      <c r="D522" s="83"/>
      <c r="E522" s="60">
        <v>329</v>
      </c>
      <c r="F522" s="61" t="s">
        <v>171</v>
      </c>
      <c r="G522" s="62">
        <f>SUM(G523)</f>
        <v>3000</v>
      </c>
      <c r="H522" s="62">
        <f>SUM(H523)</f>
        <v>6150.85</v>
      </c>
      <c r="I522" s="62">
        <f>SUM(I523)</f>
        <v>8380</v>
      </c>
      <c r="J522" s="62">
        <f>SUM(J523)</f>
        <v>7960.99</v>
      </c>
      <c r="K522" s="31">
        <f>J522/I522*100</f>
        <v>94.99988066825776</v>
      </c>
    </row>
    <row r="523" spans="1:11" s="59" customFormat="1" ht="12.75">
      <c r="A523" s="60" t="s">
        <v>168</v>
      </c>
      <c r="B523" s="232"/>
      <c r="C523" s="231"/>
      <c r="D523" s="146">
        <v>164</v>
      </c>
      <c r="E523" s="231">
        <v>3299</v>
      </c>
      <c r="F523" s="67" t="s">
        <v>432</v>
      </c>
      <c r="G523" s="68">
        <v>3000</v>
      </c>
      <c r="H523" s="68">
        <v>6150.85</v>
      </c>
      <c r="I523" s="68">
        <v>8380</v>
      </c>
      <c r="J523" s="177">
        <v>7960.99</v>
      </c>
      <c r="K523" s="31">
        <f>J523/I523*100</f>
        <v>94.99988066825776</v>
      </c>
    </row>
    <row r="524" spans="1:11" ht="12.75">
      <c r="A524" s="60" t="s">
        <v>168</v>
      </c>
      <c r="B524" s="64">
        <v>37</v>
      </c>
      <c r="C524" s="64"/>
      <c r="D524" s="88"/>
      <c r="E524" s="64">
        <v>372</v>
      </c>
      <c r="F524" s="61" t="s">
        <v>433</v>
      </c>
      <c r="G524" s="62">
        <f>SUM(G525:G529)</f>
        <v>245000</v>
      </c>
      <c r="H524" s="62">
        <f>SUM(H525:H529)</f>
        <v>150281.64</v>
      </c>
      <c r="I524" s="62">
        <f>SUM(I525:I529)</f>
        <v>186650</v>
      </c>
      <c r="J524" s="62">
        <f>SUM(J525:J529)</f>
        <v>183881.55</v>
      </c>
      <c r="K524" s="31">
        <f>J524/I524*100</f>
        <v>98.51676935440665</v>
      </c>
    </row>
    <row r="525" spans="1:11" ht="12.75">
      <c r="A525" s="60" t="s">
        <v>168</v>
      </c>
      <c r="B525" s="63"/>
      <c r="C525" s="74"/>
      <c r="D525" s="141">
        <v>165</v>
      </c>
      <c r="E525" s="74">
        <v>3721</v>
      </c>
      <c r="F525" s="67" t="s">
        <v>434</v>
      </c>
      <c r="G525" s="68">
        <v>25000</v>
      </c>
      <c r="H525" s="68">
        <v>16300</v>
      </c>
      <c r="I525" s="68">
        <v>19500</v>
      </c>
      <c r="J525" s="68">
        <v>21600</v>
      </c>
      <c r="K525" s="31">
        <f>J525/I525*100</f>
        <v>110.76923076923077</v>
      </c>
    </row>
    <row r="526" spans="1:11" ht="12.75">
      <c r="A526" s="60" t="s">
        <v>168</v>
      </c>
      <c r="B526" s="63"/>
      <c r="C526" s="74"/>
      <c r="D526" s="141">
        <v>166</v>
      </c>
      <c r="E526" s="74">
        <v>3721</v>
      </c>
      <c r="F526" s="67" t="s">
        <v>435</v>
      </c>
      <c r="G526" s="68">
        <v>120000</v>
      </c>
      <c r="H526" s="68">
        <v>44000</v>
      </c>
      <c r="I526" s="68">
        <v>60000</v>
      </c>
      <c r="J526" s="68">
        <v>56000</v>
      </c>
      <c r="K526" s="31">
        <f>J526/I526*100</f>
        <v>93.33333333333333</v>
      </c>
    </row>
    <row r="527" spans="1:11" ht="12.75">
      <c r="A527" s="60" t="s">
        <v>168</v>
      </c>
      <c r="B527" s="63"/>
      <c r="C527" s="74"/>
      <c r="D527" s="141">
        <v>167</v>
      </c>
      <c r="E527" s="74">
        <v>3721</v>
      </c>
      <c r="F527" s="67" t="s">
        <v>436</v>
      </c>
      <c r="G527" s="68">
        <v>60000</v>
      </c>
      <c r="H527" s="68">
        <v>65550</v>
      </c>
      <c r="I527" s="68">
        <v>65550</v>
      </c>
      <c r="J527" s="68">
        <v>65550</v>
      </c>
      <c r="K527" s="31">
        <f>J527/I527*100</f>
        <v>100</v>
      </c>
    </row>
    <row r="528" spans="1:11" ht="12.75">
      <c r="A528" s="64" t="s">
        <v>226</v>
      </c>
      <c r="B528" s="63"/>
      <c r="C528" s="74"/>
      <c r="D528" s="141">
        <v>168</v>
      </c>
      <c r="E528" s="74">
        <v>3721</v>
      </c>
      <c r="F528" s="67" t="s">
        <v>437</v>
      </c>
      <c r="G528" s="68">
        <v>25000</v>
      </c>
      <c r="H528" s="68">
        <v>0</v>
      </c>
      <c r="I528" s="68">
        <v>16100</v>
      </c>
      <c r="J528" s="68">
        <v>16100</v>
      </c>
      <c r="K528" s="31">
        <f>J528/I528*100</f>
        <v>100</v>
      </c>
    </row>
    <row r="529" spans="1:11" ht="24.75">
      <c r="A529" s="60" t="s">
        <v>168</v>
      </c>
      <c r="B529" s="63"/>
      <c r="C529" s="74"/>
      <c r="D529" s="141">
        <v>169</v>
      </c>
      <c r="E529" s="74">
        <v>3722</v>
      </c>
      <c r="F529" s="67" t="s">
        <v>438</v>
      </c>
      <c r="G529" s="68">
        <v>15000</v>
      </c>
      <c r="H529" s="68">
        <v>24431.64</v>
      </c>
      <c r="I529" s="68">
        <v>25500</v>
      </c>
      <c r="J529" s="68">
        <v>24631.55</v>
      </c>
      <c r="K529" s="31">
        <f>J529/I529*100</f>
        <v>96.5943137254902</v>
      </c>
    </row>
    <row r="530" spans="1:11" ht="12.75">
      <c r="A530" s="60" t="s">
        <v>168</v>
      </c>
      <c r="B530" s="64">
        <v>38</v>
      </c>
      <c r="C530" s="64"/>
      <c r="D530" s="64"/>
      <c r="E530" s="64">
        <v>381</v>
      </c>
      <c r="F530" s="61" t="s">
        <v>124</v>
      </c>
      <c r="G530" s="62">
        <f>SUM(G531)</f>
        <v>30000</v>
      </c>
      <c r="H530" s="62">
        <f>SUM(H531)</f>
        <v>16304.22</v>
      </c>
      <c r="I530" s="62">
        <f>SUM(I531)</f>
        <v>32610</v>
      </c>
      <c r="J530" s="62">
        <f>SUM(J531)</f>
        <v>32608.46</v>
      </c>
      <c r="K530" s="31">
        <f>J530/I530*100</f>
        <v>99.99527752223244</v>
      </c>
    </row>
    <row r="531" spans="1:11" ht="12.75">
      <c r="A531" s="60" t="s">
        <v>168</v>
      </c>
      <c r="B531" s="63"/>
      <c r="C531" s="74"/>
      <c r="D531" s="141">
        <v>170</v>
      </c>
      <c r="E531" s="74">
        <v>3811</v>
      </c>
      <c r="F531" s="67" t="s">
        <v>439</v>
      </c>
      <c r="G531" s="68">
        <v>30000</v>
      </c>
      <c r="H531" s="68">
        <v>16304.22</v>
      </c>
      <c r="I531" s="68">
        <v>32610</v>
      </c>
      <c r="J531" s="68">
        <v>32608.46</v>
      </c>
      <c r="K531" s="31">
        <f>J531/I531*100</f>
        <v>99.99527752223244</v>
      </c>
    </row>
    <row r="532" spans="1:11" ht="12.75">
      <c r="A532" s="60"/>
      <c r="B532" s="63"/>
      <c r="C532" s="163"/>
      <c r="D532" s="164"/>
      <c r="E532" s="163"/>
      <c r="F532" s="165"/>
      <c r="G532" s="144"/>
      <c r="H532" s="144"/>
      <c r="I532" s="144"/>
      <c r="J532" s="166"/>
      <c r="K532" s="166"/>
    </row>
    <row r="533" spans="1:11" ht="14.25" customHeight="1">
      <c r="A533" s="227" t="s">
        <v>440</v>
      </c>
      <c r="B533" s="227"/>
      <c r="C533" s="227"/>
      <c r="D533" s="227"/>
      <c r="E533" s="227"/>
      <c r="F533" s="227"/>
      <c r="G533" s="227"/>
      <c r="H533" s="227"/>
      <c r="I533" s="227"/>
      <c r="J533" s="227"/>
      <c r="K533" s="227"/>
    </row>
    <row r="534" spans="1:11" ht="14.25" customHeight="1">
      <c r="A534" s="134" t="s">
        <v>429</v>
      </c>
      <c r="B534" s="126"/>
      <c r="C534" s="134"/>
      <c r="D534" s="134"/>
      <c r="E534" s="134"/>
      <c r="F534" s="182"/>
      <c r="J534" s="3"/>
      <c r="K534" s="3"/>
    </row>
    <row r="535" spans="1:11" ht="14.25" customHeight="1">
      <c r="A535" s="233" t="s">
        <v>441</v>
      </c>
      <c r="B535" s="233"/>
      <c r="C535" s="233"/>
      <c r="D535" s="233"/>
      <c r="E535" s="233"/>
      <c r="F535" s="233"/>
      <c r="G535" s="234"/>
      <c r="H535" s="234"/>
      <c r="I535" s="234"/>
      <c r="J535" s="234"/>
      <c r="K535" s="234"/>
    </row>
    <row r="536" spans="1:11" ht="12.75">
      <c r="A536" s="60">
        <v>3</v>
      </c>
      <c r="B536" s="60"/>
      <c r="C536" s="83"/>
      <c r="D536" s="83"/>
      <c r="E536" s="83"/>
      <c r="F536" s="61" t="s">
        <v>96</v>
      </c>
      <c r="G536" s="62">
        <f>G537+G544+G546+G548</f>
        <v>1200000</v>
      </c>
      <c r="H536" s="62">
        <f>H537+H544+H546+H548</f>
        <v>1172781.4500000002</v>
      </c>
      <c r="I536" s="62">
        <f>I537+I544+I546+I548</f>
        <v>1172788</v>
      </c>
      <c r="J536" s="62">
        <f>J537+J544+J546+J548</f>
        <v>1176181.4500000002</v>
      </c>
      <c r="K536" s="31">
        <f>J536/I536*100</f>
        <v>100.28934897014636</v>
      </c>
    </row>
    <row r="537" spans="1:11" ht="12.75">
      <c r="A537" s="60"/>
      <c r="B537" s="60">
        <v>31</v>
      </c>
      <c r="C537" s="83"/>
      <c r="D537" s="83"/>
      <c r="E537" s="60">
        <v>31</v>
      </c>
      <c r="F537" s="61" t="s">
        <v>97</v>
      </c>
      <c r="G537" s="62">
        <f>G538+G540+G542</f>
        <v>995000</v>
      </c>
      <c r="H537" s="62">
        <f>H538+H540+H542</f>
        <v>886401.16</v>
      </c>
      <c r="I537" s="62">
        <f>I538+I540+I542</f>
        <v>886406</v>
      </c>
      <c r="J537" s="62">
        <f>J538+J540+J542</f>
        <v>889801.16</v>
      </c>
      <c r="K537" s="31">
        <f>J537/I537*100</f>
        <v>100.38302538565848</v>
      </c>
    </row>
    <row r="538" spans="1:11" ht="18" customHeight="1">
      <c r="A538" s="63" t="s">
        <v>442</v>
      </c>
      <c r="B538" s="64"/>
      <c r="C538" s="73"/>
      <c r="D538" s="73"/>
      <c r="E538" s="64">
        <v>311</v>
      </c>
      <c r="F538" s="61" t="s">
        <v>443</v>
      </c>
      <c r="G538" s="62">
        <f>SUM(G539)</f>
        <v>895000</v>
      </c>
      <c r="H538" s="62">
        <f>SUM(H539)</f>
        <v>763975.31</v>
      </c>
      <c r="I538" s="62">
        <f>SUM(I539)</f>
        <v>763980</v>
      </c>
      <c r="J538" s="62">
        <f>SUM(J539)</f>
        <v>767375.31</v>
      </c>
      <c r="K538" s="31">
        <f>J538/I538*100</f>
        <v>100.44442393779943</v>
      </c>
    </row>
    <row r="539" spans="1:11" ht="12.75">
      <c r="A539" s="63" t="s">
        <v>442</v>
      </c>
      <c r="B539" s="63"/>
      <c r="C539" s="85">
        <v>311</v>
      </c>
      <c r="D539" s="141">
        <v>171</v>
      </c>
      <c r="E539" s="74">
        <v>3111</v>
      </c>
      <c r="F539" s="67" t="s">
        <v>444</v>
      </c>
      <c r="G539" s="68">
        <v>895000</v>
      </c>
      <c r="H539" s="68">
        <v>763975.31</v>
      </c>
      <c r="I539" s="68">
        <v>763980</v>
      </c>
      <c r="J539" s="68">
        <v>767375.31</v>
      </c>
      <c r="K539" s="31">
        <f>J539/I539*100</f>
        <v>100.44442393779943</v>
      </c>
    </row>
    <row r="540" spans="1:11" ht="12.75">
      <c r="A540" s="63"/>
      <c r="B540" s="63"/>
      <c r="C540" s="64"/>
      <c r="D540" s="88"/>
      <c r="E540" s="64">
        <v>312</v>
      </c>
      <c r="F540" s="61" t="s">
        <v>445</v>
      </c>
      <c r="G540" s="62">
        <f>SUM(G541)</f>
        <v>0</v>
      </c>
      <c r="H540" s="62">
        <f>SUM(H541)</f>
        <v>0</v>
      </c>
      <c r="I540" s="62">
        <f>SUM(I541)</f>
        <v>0</v>
      </c>
      <c r="J540" s="62">
        <f>SUM(J541)</f>
        <v>0</v>
      </c>
      <c r="K540" s="31">
        <v>0</v>
      </c>
    </row>
    <row r="541" spans="1:11" ht="12.75">
      <c r="A541" s="63" t="s">
        <v>442</v>
      </c>
      <c r="B541" s="63"/>
      <c r="C541" s="85">
        <v>312</v>
      </c>
      <c r="D541" s="84">
        <v>172</v>
      </c>
      <c r="E541" s="74">
        <v>3121</v>
      </c>
      <c r="F541" s="67" t="s">
        <v>192</v>
      </c>
      <c r="G541" s="68">
        <v>0</v>
      </c>
      <c r="H541" s="68">
        <v>0</v>
      </c>
      <c r="I541" s="68">
        <v>0</v>
      </c>
      <c r="J541" s="68">
        <v>0</v>
      </c>
      <c r="K541" s="31">
        <v>0</v>
      </c>
    </row>
    <row r="542" spans="1:11" ht="12.75">
      <c r="A542" s="63" t="s">
        <v>442</v>
      </c>
      <c r="B542" s="63"/>
      <c r="C542" s="73"/>
      <c r="D542" s="88"/>
      <c r="E542" s="64">
        <v>313</v>
      </c>
      <c r="F542" s="61" t="s">
        <v>193</v>
      </c>
      <c r="G542" s="62">
        <f>SUM(G543:G543)</f>
        <v>100000</v>
      </c>
      <c r="H542" s="62">
        <f>SUM(H543:H543)</f>
        <v>122425.85</v>
      </c>
      <c r="I542" s="62">
        <f>SUM(I543:I543)</f>
        <v>122426</v>
      </c>
      <c r="J542" s="62">
        <f>SUM(J543:J543)</f>
        <v>122425.85</v>
      </c>
      <c r="K542" s="31">
        <f>J542/I542*100</f>
        <v>99.99987747700652</v>
      </c>
    </row>
    <row r="543" spans="1:11" ht="12.75">
      <c r="A543" s="63" t="s">
        <v>442</v>
      </c>
      <c r="B543" s="63"/>
      <c r="C543" s="74"/>
      <c r="D543" s="141">
        <v>173</v>
      </c>
      <c r="E543" s="74">
        <v>3132</v>
      </c>
      <c r="F543" s="67" t="s">
        <v>446</v>
      </c>
      <c r="G543" s="68">
        <v>100000</v>
      </c>
      <c r="H543" s="68">
        <v>122425.85</v>
      </c>
      <c r="I543" s="68">
        <v>122426</v>
      </c>
      <c r="J543" s="68">
        <v>122425.85</v>
      </c>
      <c r="K543" s="31">
        <f>J543/I543*100</f>
        <v>99.99987747700652</v>
      </c>
    </row>
    <row r="544" spans="1:11" ht="12.75">
      <c r="A544" s="63" t="s">
        <v>442</v>
      </c>
      <c r="B544" s="64">
        <v>32</v>
      </c>
      <c r="C544" s="73"/>
      <c r="D544" s="88"/>
      <c r="E544" s="64">
        <v>321</v>
      </c>
      <c r="F544" s="61" t="s">
        <v>107</v>
      </c>
      <c r="G544" s="62">
        <f>SUM(G545)</f>
        <v>1500</v>
      </c>
      <c r="H544" s="62">
        <f>SUM(H545)</f>
        <v>1068</v>
      </c>
      <c r="I544" s="62">
        <f>SUM(I545)</f>
        <v>1068</v>
      </c>
      <c r="J544" s="62">
        <f>SUM(J545)</f>
        <v>1068</v>
      </c>
      <c r="K544" s="31">
        <f>J544/I544*100</f>
        <v>100</v>
      </c>
    </row>
    <row r="545" spans="1:11" ht="12.75">
      <c r="A545" s="63" t="s">
        <v>442</v>
      </c>
      <c r="B545" s="64"/>
      <c r="C545" s="74"/>
      <c r="D545" s="141">
        <v>174</v>
      </c>
      <c r="E545" s="74">
        <v>3214</v>
      </c>
      <c r="F545" s="67" t="s">
        <v>447</v>
      </c>
      <c r="G545" s="68">
        <v>1500</v>
      </c>
      <c r="H545" s="68">
        <v>1068</v>
      </c>
      <c r="I545" s="68">
        <v>1068</v>
      </c>
      <c r="J545" s="68">
        <v>1068</v>
      </c>
      <c r="K545" s="31">
        <f>J545/I545*100</f>
        <v>100</v>
      </c>
    </row>
    <row r="546" spans="1:11" ht="12.75">
      <c r="A546" s="63"/>
      <c r="B546" s="64">
        <v>32</v>
      </c>
      <c r="C546" s="73"/>
      <c r="D546" s="88"/>
      <c r="E546" s="64">
        <v>322</v>
      </c>
      <c r="F546" s="61" t="s">
        <v>109</v>
      </c>
      <c r="G546" s="62">
        <f>SUM(G547)</f>
        <v>60000</v>
      </c>
      <c r="H546" s="62">
        <f>SUM(H547)</f>
        <v>46079.55</v>
      </c>
      <c r="I546" s="62">
        <f>SUM(I547)</f>
        <v>46080</v>
      </c>
      <c r="J546" s="62">
        <f>SUM(J547)</f>
        <v>46079.55</v>
      </c>
      <c r="K546" s="31">
        <f>J546/I546*100</f>
        <v>99.9990234375</v>
      </c>
    </row>
    <row r="547" spans="1:11" ht="12.75">
      <c r="A547" s="63" t="s">
        <v>442</v>
      </c>
      <c r="B547" s="63"/>
      <c r="C547" s="74"/>
      <c r="D547" s="141">
        <v>175</v>
      </c>
      <c r="E547" s="74">
        <v>3222</v>
      </c>
      <c r="F547" s="67" t="s">
        <v>448</v>
      </c>
      <c r="G547" s="68">
        <v>60000</v>
      </c>
      <c r="H547" s="68">
        <v>46079.55</v>
      </c>
      <c r="I547" s="68">
        <v>46080</v>
      </c>
      <c r="J547" s="68">
        <v>46079.55</v>
      </c>
      <c r="K547" s="31">
        <f>J547/I547*100</f>
        <v>99.9990234375</v>
      </c>
    </row>
    <row r="548" spans="1:11" ht="12.75">
      <c r="A548" s="63" t="s">
        <v>442</v>
      </c>
      <c r="B548" s="88">
        <v>32</v>
      </c>
      <c r="C548" s="228"/>
      <c r="D548" s="235"/>
      <c r="E548" s="229">
        <v>323</v>
      </c>
      <c r="F548" s="236" t="s">
        <v>111</v>
      </c>
      <c r="G548" s="62">
        <f>SUM(G549:G550)</f>
        <v>143500</v>
      </c>
      <c r="H548" s="62">
        <f>SUM(H549:H550)</f>
        <v>239232.74</v>
      </c>
      <c r="I548" s="62">
        <f>SUM(I549:I550)</f>
        <v>239234</v>
      </c>
      <c r="J548" s="62">
        <f>SUM(J549:J550)</f>
        <v>239232.74</v>
      </c>
      <c r="K548" s="31">
        <f>J548/I548*100</f>
        <v>99.99947331900984</v>
      </c>
    </row>
    <row r="549" spans="1:11" ht="12.75">
      <c r="A549" s="63" t="s">
        <v>442</v>
      </c>
      <c r="B549" s="63"/>
      <c r="C549" s="74"/>
      <c r="D549" s="141">
        <v>176</v>
      </c>
      <c r="E549" s="74">
        <v>3233</v>
      </c>
      <c r="F549" s="67" t="s">
        <v>449</v>
      </c>
      <c r="G549" s="68">
        <v>15000</v>
      </c>
      <c r="H549" s="68">
        <v>19199.56</v>
      </c>
      <c r="I549" s="68">
        <v>19200</v>
      </c>
      <c r="J549" s="68">
        <v>19199.56</v>
      </c>
      <c r="K549" s="31">
        <f>J549/I549*100</f>
        <v>99.99770833333334</v>
      </c>
    </row>
    <row r="550" spans="1:11" ht="12.75">
      <c r="A550" s="63" t="s">
        <v>442</v>
      </c>
      <c r="B550" s="63"/>
      <c r="C550" s="74"/>
      <c r="D550" s="141">
        <v>177</v>
      </c>
      <c r="E550" s="74">
        <v>3237</v>
      </c>
      <c r="F550" s="67" t="s">
        <v>450</v>
      </c>
      <c r="G550" s="68">
        <v>128500</v>
      </c>
      <c r="H550" s="68">
        <v>220033.18</v>
      </c>
      <c r="I550" s="68">
        <v>220034</v>
      </c>
      <c r="J550" s="68">
        <v>220033.18</v>
      </c>
      <c r="K550" s="31">
        <f>J550/I550*100</f>
        <v>99.99962733032167</v>
      </c>
    </row>
    <row r="551" spans="1:11" s="237" customFormat="1" ht="12.75">
      <c r="A551" s="71"/>
      <c r="B551" s="71"/>
      <c r="C551" s="163"/>
      <c r="D551" s="164"/>
      <c r="E551" s="163"/>
      <c r="F551" s="165"/>
      <c r="G551" s="144"/>
      <c r="H551" s="144"/>
      <c r="I551" s="144"/>
      <c r="J551" s="166"/>
      <c r="K551" s="166"/>
    </row>
    <row r="552" spans="1:11" ht="13.5">
      <c r="A552" s="127"/>
      <c r="B552" s="238"/>
      <c r="C552" s="238"/>
      <c r="D552" s="238"/>
      <c r="E552" s="238"/>
      <c r="F552" s="152"/>
      <c r="G552" s="125"/>
      <c r="H552" s="125"/>
      <c r="I552" s="125"/>
      <c r="J552" s="125"/>
      <c r="K552" s="125"/>
    </row>
    <row r="553" spans="1:11" ht="13.5">
      <c r="A553" s="126"/>
      <c r="C553" s="1"/>
      <c r="D553" s="1"/>
      <c r="E553" s="1"/>
      <c r="F553" s="239" t="s">
        <v>451</v>
      </c>
      <c r="G553" s="226">
        <f>G561+G571+G576+G584</f>
        <v>565000</v>
      </c>
      <c r="H553" s="226">
        <f>H561+H571+H576+H584</f>
        <v>388000</v>
      </c>
      <c r="I553" s="226">
        <f>I561+I571+I576+I584</f>
        <v>448000</v>
      </c>
      <c r="J553" s="226">
        <f>J561+J571+J576+J584</f>
        <v>439300</v>
      </c>
      <c r="K553" s="31">
        <f>J553/I553*100</f>
        <v>98.05803571428572</v>
      </c>
    </row>
    <row r="554" spans="1:11" ht="13.5">
      <c r="A554" s="240" t="s">
        <v>452</v>
      </c>
      <c r="B554" s="240"/>
      <c r="C554" s="240"/>
      <c r="D554" s="240"/>
      <c r="E554" s="240"/>
      <c r="F554" s="241"/>
      <c r="G554" s="242"/>
      <c r="H554" s="242"/>
      <c r="I554" s="242"/>
      <c r="J554" s="242"/>
      <c r="K554" s="242"/>
    </row>
    <row r="555" spans="1:11" ht="15.75" customHeight="1">
      <c r="A555" s="240" t="s">
        <v>453</v>
      </c>
      <c r="B555" s="240"/>
      <c r="C555" s="240"/>
      <c r="D555" s="240"/>
      <c r="E555" s="240"/>
      <c r="F555" s="241"/>
      <c r="G555" s="243"/>
      <c r="H555" s="243"/>
      <c r="I555" s="243"/>
      <c r="J555" s="243"/>
      <c r="K555" s="243"/>
    </row>
    <row r="556" spans="1:11" ht="15.75" customHeight="1">
      <c r="A556" s="244" t="s">
        <v>454</v>
      </c>
      <c r="B556" s="244"/>
      <c r="C556" s="244"/>
      <c r="D556" s="244"/>
      <c r="E556" s="244"/>
      <c r="F556" s="244"/>
      <c r="G556" s="244"/>
      <c r="H556" s="244"/>
      <c r="I556" s="244"/>
      <c r="J556" s="244"/>
      <c r="K556" s="244"/>
    </row>
    <row r="557" spans="1:11" ht="27.75">
      <c r="A557" s="48" t="s">
        <v>27</v>
      </c>
      <c r="B557" s="49" t="s">
        <v>28</v>
      </c>
      <c r="C557" s="49" t="s">
        <v>29</v>
      </c>
      <c r="D557" s="49"/>
      <c r="E557" s="49" t="s">
        <v>31</v>
      </c>
      <c r="F557" s="50" t="s">
        <v>32</v>
      </c>
      <c r="G557" s="51" t="s">
        <v>33</v>
      </c>
      <c r="H557" s="52" t="s">
        <v>3</v>
      </c>
      <c r="I557" s="52" t="s">
        <v>4</v>
      </c>
      <c r="J557" s="20" t="s">
        <v>5</v>
      </c>
      <c r="K557" s="53" t="s">
        <v>34</v>
      </c>
    </row>
    <row r="558" spans="1:11" s="54" customFormat="1" ht="13.5" customHeight="1">
      <c r="A558" s="55">
        <v>1</v>
      </c>
      <c r="B558" s="55"/>
      <c r="C558" s="55"/>
      <c r="D558" s="55"/>
      <c r="E558" s="55"/>
      <c r="F558" s="56">
        <v>2</v>
      </c>
      <c r="G558" s="57">
        <v>3</v>
      </c>
      <c r="H558" s="58">
        <v>4</v>
      </c>
      <c r="I558" s="58">
        <v>5</v>
      </c>
      <c r="J558" s="57">
        <v>6</v>
      </c>
      <c r="K558" s="57">
        <v>7</v>
      </c>
    </row>
    <row r="559" spans="1:11" s="54" customFormat="1" ht="13.5" customHeight="1">
      <c r="A559" s="227" t="s">
        <v>455</v>
      </c>
      <c r="B559" s="227"/>
      <c r="C559" s="227"/>
      <c r="D559" s="227"/>
      <c r="E559" s="227"/>
      <c r="F559" s="227"/>
      <c r="G559" s="227"/>
      <c r="H559" s="227"/>
      <c r="I559" s="227"/>
      <c r="J559" s="227"/>
      <c r="K559" s="227"/>
    </row>
    <row r="560" spans="1:11" s="59" customFormat="1" ht="12.75">
      <c r="A560" s="60">
        <v>3</v>
      </c>
      <c r="B560" s="60"/>
      <c r="C560" s="60"/>
      <c r="D560" s="60"/>
      <c r="E560" s="60"/>
      <c r="F560" s="219" t="s">
        <v>167</v>
      </c>
      <c r="G560" s="62"/>
      <c r="H560" s="62"/>
      <c r="I560" s="62"/>
      <c r="J560" s="62"/>
      <c r="K560" s="62"/>
    </row>
    <row r="561" spans="1:11" ht="12.75">
      <c r="A561" s="63" t="s">
        <v>168</v>
      </c>
      <c r="B561" s="64">
        <v>38</v>
      </c>
      <c r="C561" s="64"/>
      <c r="D561" s="64"/>
      <c r="E561" s="64">
        <v>381</v>
      </c>
      <c r="F561" s="106" t="s">
        <v>191</v>
      </c>
      <c r="G561" s="62">
        <v>350000</v>
      </c>
      <c r="H561" s="62">
        <f>SUM(H562:H568)</f>
        <v>261000</v>
      </c>
      <c r="I561" s="62">
        <f>SUM(I562:I568)</f>
        <v>283000</v>
      </c>
      <c r="J561" s="62">
        <f>SUM(J562:J568)</f>
        <v>281300</v>
      </c>
      <c r="K561" s="31">
        <f>J561/I561*100</f>
        <v>99.39929328621908</v>
      </c>
    </row>
    <row r="562" spans="1:11" ht="12.75">
      <c r="A562" s="63" t="s">
        <v>168</v>
      </c>
      <c r="B562" s="63"/>
      <c r="C562" s="74"/>
      <c r="D562" s="141">
        <v>178</v>
      </c>
      <c r="E562" s="74">
        <v>3815</v>
      </c>
      <c r="F562" s="245" t="s">
        <v>456</v>
      </c>
      <c r="G562" s="68"/>
      <c r="H562" s="68">
        <v>110000</v>
      </c>
      <c r="I562" s="68">
        <v>120000</v>
      </c>
      <c r="J562" s="68">
        <v>120000</v>
      </c>
      <c r="K562" s="31">
        <f>J562/I562*100</f>
        <v>100</v>
      </c>
    </row>
    <row r="563" spans="1:11" ht="12.75">
      <c r="A563" s="63" t="s">
        <v>168</v>
      </c>
      <c r="B563" s="63"/>
      <c r="C563" s="74"/>
      <c r="D563" s="141">
        <v>179</v>
      </c>
      <c r="E563" s="74">
        <v>3815</v>
      </c>
      <c r="F563" s="245" t="s">
        <v>457</v>
      </c>
      <c r="G563" s="68"/>
      <c r="H563" s="68">
        <v>77000</v>
      </c>
      <c r="I563" s="68">
        <v>80000</v>
      </c>
      <c r="J563" s="68">
        <v>78300</v>
      </c>
      <c r="K563" s="31">
        <f>J563/I563*100</f>
        <v>97.875</v>
      </c>
    </row>
    <row r="564" spans="1:11" ht="12.75">
      <c r="A564" s="63" t="s">
        <v>168</v>
      </c>
      <c r="B564" s="63"/>
      <c r="C564" s="74"/>
      <c r="D564" s="141">
        <v>180</v>
      </c>
      <c r="E564" s="74">
        <v>3815</v>
      </c>
      <c r="F564" s="245" t="s">
        <v>458</v>
      </c>
      <c r="G564" s="68"/>
      <c r="H564" s="68">
        <v>13000</v>
      </c>
      <c r="I564" s="68">
        <v>13000</v>
      </c>
      <c r="J564" s="68">
        <v>13000</v>
      </c>
      <c r="K564" s="31">
        <f>J564/I564*100</f>
        <v>100</v>
      </c>
    </row>
    <row r="565" spans="1:11" ht="12.75">
      <c r="A565" s="63" t="s">
        <v>168</v>
      </c>
      <c r="B565" s="63"/>
      <c r="C565" s="74"/>
      <c r="D565" s="141">
        <v>181</v>
      </c>
      <c r="E565" s="74">
        <v>3815</v>
      </c>
      <c r="F565" s="245" t="s">
        <v>459</v>
      </c>
      <c r="G565" s="68"/>
      <c r="H565" s="68">
        <v>30000</v>
      </c>
      <c r="I565" s="68">
        <v>30000</v>
      </c>
      <c r="J565" s="68">
        <v>30000</v>
      </c>
      <c r="K565" s="31">
        <f>J565/I565*100</f>
        <v>100</v>
      </c>
    </row>
    <row r="566" spans="1:11" ht="12.75">
      <c r="A566" s="63"/>
      <c r="B566" s="63"/>
      <c r="C566" s="74"/>
      <c r="D566" s="141">
        <v>182</v>
      </c>
      <c r="E566" s="74">
        <v>3815</v>
      </c>
      <c r="F566" s="245" t="s">
        <v>460</v>
      </c>
      <c r="G566" s="68"/>
      <c r="H566" s="68">
        <v>31000</v>
      </c>
      <c r="I566" s="68">
        <v>40000</v>
      </c>
      <c r="J566" s="68">
        <v>40000</v>
      </c>
      <c r="K566" s="31">
        <f>J566/I566*100</f>
        <v>100</v>
      </c>
    </row>
    <row r="567" spans="1:11" ht="12.75">
      <c r="A567" s="63" t="s">
        <v>168</v>
      </c>
      <c r="B567" s="63"/>
      <c r="C567" s="74"/>
      <c r="D567" s="141">
        <v>183</v>
      </c>
      <c r="E567" s="74">
        <v>3815</v>
      </c>
      <c r="F567" s="245" t="s">
        <v>461</v>
      </c>
      <c r="G567" s="68"/>
      <c r="H567" s="68">
        <v>0</v>
      </c>
      <c r="I567" s="68">
        <v>0</v>
      </c>
      <c r="J567" s="68">
        <v>0</v>
      </c>
      <c r="K567" s="31">
        <v>0</v>
      </c>
    </row>
    <row r="568" spans="1:11" ht="12.75">
      <c r="A568" s="63" t="s">
        <v>168</v>
      </c>
      <c r="B568" s="63"/>
      <c r="C568" s="74"/>
      <c r="D568" s="141">
        <v>184</v>
      </c>
      <c r="E568" s="74">
        <v>3815</v>
      </c>
      <c r="F568" s="245" t="s">
        <v>462</v>
      </c>
      <c r="G568" s="68"/>
      <c r="H568" s="68">
        <v>0</v>
      </c>
      <c r="I568" s="68">
        <v>0</v>
      </c>
      <c r="J568" s="68">
        <v>0</v>
      </c>
      <c r="K568" s="31">
        <v>0</v>
      </c>
    </row>
    <row r="569" spans="1:11" ht="14.25" customHeight="1">
      <c r="A569" s="227" t="s">
        <v>463</v>
      </c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</row>
    <row r="570" spans="1:11" ht="12.75">
      <c r="A570" s="60">
        <v>3</v>
      </c>
      <c r="B570" s="60"/>
      <c r="C570" s="60"/>
      <c r="D570" s="60"/>
      <c r="E570" s="60"/>
      <c r="F570" s="219" t="s">
        <v>167</v>
      </c>
      <c r="G570" s="62"/>
      <c r="H570" s="62"/>
      <c r="I570" s="62"/>
      <c r="J570" s="62"/>
      <c r="K570" s="62"/>
    </row>
    <row r="571" spans="1:11" ht="12.75">
      <c r="A571" s="63"/>
      <c r="B571" s="64">
        <v>38</v>
      </c>
      <c r="C571" s="64"/>
      <c r="D571" s="64"/>
      <c r="E571" s="64">
        <v>381</v>
      </c>
      <c r="F571" s="106" t="s">
        <v>191</v>
      </c>
      <c r="G571" s="62">
        <v>120000</v>
      </c>
      <c r="H571" s="62">
        <f>SUM(H572:H574)</f>
        <v>38000</v>
      </c>
      <c r="I571" s="62">
        <f>SUM(I572:I574)</f>
        <v>43000</v>
      </c>
      <c r="J571" s="62">
        <f>SUM(J572:J574)</f>
        <v>38000</v>
      </c>
      <c r="K571" s="31">
        <f>J571/I571*100</f>
        <v>88.37209302325581</v>
      </c>
    </row>
    <row r="572" spans="1:11" ht="12.75">
      <c r="A572" s="63" t="s">
        <v>168</v>
      </c>
      <c r="B572" s="63"/>
      <c r="C572" s="74"/>
      <c r="D572" s="141">
        <v>185</v>
      </c>
      <c r="E572" s="74">
        <v>3815</v>
      </c>
      <c r="F572" s="245" t="s">
        <v>464</v>
      </c>
      <c r="G572" s="68"/>
      <c r="H572" s="68">
        <v>0</v>
      </c>
      <c r="I572" s="68">
        <v>5000</v>
      </c>
      <c r="J572" s="68">
        <v>0</v>
      </c>
      <c r="K572" s="31">
        <f>J572/I572*100</f>
        <v>0</v>
      </c>
    </row>
    <row r="573" spans="1:11" ht="12.75">
      <c r="A573" s="63"/>
      <c r="B573" s="63"/>
      <c r="C573" s="74"/>
      <c r="D573" s="141">
        <v>186</v>
      </c>
      <c r="E573" s="74">
        <v>3815</v>
      </c>
      <c r="F573" s="245" t="s">
        <v>465</v>
      </c>
      <c r="G573" s="68"/>
      <c r="H573" s="68">
        <v>3000</v>
      </c>
      <c r="I573" s="68">
        <v>3000</v>
      </c>
      <c r="J573" s="68">
        <v>3000</v>
      </c>
      <c r="K573" s="31">
        <f>J573/I573*100</f>
        <v>100</v>
      </c>
    </row>
    <row r="574" spans="1:11" ht="12.75">
      <c r="A574" s="63" t="s">
        <v>168</v>
      </c>
      <c r="B574" s="63"/>
      <c r="C574" s="74"/>
      <c r="D574" s="141">
        <v>187</v>
      </c>
      <c r="E574" s="74">
        <v>3815</v>
      </c>
      <c r="F574" s="245" t="s">
        <v>466</v>
      </c>
      <c r="G574" s="68"/>
      <c r="H574" s="68">
        <v>35000</v>
      </c>
      <c r="I574" s="68">
        <v>35000</v>
      </c>
      <c r="J574" s="68">
        <v>35000</v>
      </c>
      <c r="K574" s="31">
        <f>J574/I574*100</f>
        <v>100</v>
      </c>
    </row>
    <row r="575" spans="1:11" ht="14.25" customHeight="1">
      <c r="A575" s="227" t="s">
        <v>467</v>
      </c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</row>
    <row r="576" spans="1:11" ht="12.75">
      <c r="A576" s="60">
        <v>3</v>
      </c>
      <c r="B576" s="60"/>
      <c r="C576" s="60"/>
      <c r="D576" s="246"/>
      <c r="E576" s="60"/>
      <c r="F576" s="219" t="s">
        <v>167</v>
      </c>
      <c r="G576" s="62">
        <v>70000</v>
      </c>
      <c r="H576" s="62">
        <f>SUM(H577)</f>
        <v>36000</v>
      </c>
      <c r="I576" s="62">
        <f>SUM(I577)</f>
        <v>69000</v>
      </c>
      <c r="J576" s="62">
        <f>SUM(J577)</f>
        <v>67000</v>
      </c>
      <c r="K576" s="31">
        <f>J576/I576*100</f>
        <v>97.10144927536231</v>
      </c>
    </row>
    <row r="577" spans="1:11" ht="12.75">
      <c r="A577" s="63" t="s">
        <v>168</v>
      </c>
      <c r="B577" s="64">
        <v>38</v>
      </c>
      <c r="C577" s="64"/>
      <c r="D577" s="88"/>
      <c r="E577" s="64">
        <v>381</v>
      </c>
      <c r="F577" s="106" t="s">
        <v>191</v>
      </c>
      <c r="G577" s="62"/>
      <c r="H577" s="62">
        <f>SUM(H578:H582)</f>
        <v>36000</v>
      </c>
      <c r="I577" s="62">
        <f>SUM(I578:I582)</f>
        <v>69000</v>
      </c>
      <c r="J577" s="62">
        <f>SUM(J578:J582)</f>
        <v>67000</v>
      </c>
      <c r="K577" s="31">
        <f>J577/I577*100</f>
        <v>97.10144927536231</v>
      </c>
    </row>
    <row r="578" spans="1:11" ht="12.75">
      <c r="A578" s="63" t="s">
        <v>168</v>
      </c>
      <c r="B578" s="63"/>
      <c r="C578" s="74"/>
      <c r="D578" s="141">
        <v>188</v>
      </c>
      <c r="E578" s="74">
        <v>381</v>
      </c>
      <c r="F578" s="245" t="s">
        <v>468</v>
      </c>
      <c r="G578" s="68"/>
      <c r="H578" s="68">
        <v>5000</v>
      </c>
      <c r="I578" s="68">
        <v>10000</v>
      </c>
      <c r="J578" s="68">
        <v>10000</v>
      </c>
      <c r="K578" s="31">
        <f>J578/I578*100</f>
        <v>100</v>
      </c>
    </row>
    <row r="579" spans="1:11" ht="12.75">
      <c r="A579" s="63"/>
      <c r="B579" s="63"/>
      <c r="C579" s="74"/>
      <c r="D579" s="141">
        <v>189</v>
      </c>
      <c r="E579" s="74">
        <v>381</v>
      </c>
      <c r="F579" s="245" t="s">
        <v>469</v>
      </c>
      <c r="G579" s="68"/>
      <c r="H579" s="68">
        <v>0</v>
      </c>
      <c r="I579" s="68">
        <v>2000</v>
      </c>
      <c r="J579" s="68">
        <v>0</v>
      </c>
      <c r="K579" s="31">
        <f>J579/I579*100</f>
        <v>0</v>
      </c>
    </row>
    <row r="580" spans="1:11" ht="12.75">
      <c r="A580" s="63"/>
      <c r="B580" s="63"/>
      <c r="C580" s="74"/>
      <c r="D580" s="141">
        <v>191</v>
      </c>
      <c r="E580" s="74">
        <v>381</v>
      </c>
      <c r="F580" s="245" t="s">
        <v>470</v>
      </c>
      <c r="G580" s="68"/>
      <c r="H580" s="68">
        <v>10000</v>
      </c>
      <c r="I580" s="68">
        <v>16000</v>
      </c>
      <c r="J580" s="68">
        <v>16000</v>
      </c>
      <c r="K580" s="31">
        <f>J580/I580*100</f>
        <v>100</v>
      </c>
    </row>
    <row r="581" spans="1:11" ht="12.75">
      <c r="A581" s="63"/>
      <c r="B581" s="63"/>
      <c r="C581" s="74"/>
      <c r="D581" s="141">
        <v>206</v>
      </c>
      <c r="E581" s="74">
        <v>381</v>
      </c>
      <c r="F581" s="245" t="s">
        <v>471</v>
      </c>
      <c r="G581" s="68"/>
      <c r="H581" s="68">
        <v>12000</v>
      </c>
      <c r="I581" s="68">
        <v>32000</v>
      </c>
      <c r="J581" s="68">
        <v>32000</v>
      </c>
      <c r="K581" s="31">
        <f>J581/I581*100</f>
        <v>100</v>
      </c>
    </row>
    <row r="582" spans="1:11" ht="12.75">
      <c r="A582" s="63" t="s">
        <v>168</v>
      </c>
      <c r="B582" s="63"/>
      <c r="C582" s="74"/>
      <c r="D582" s="141">
        <v>190</v>
      </c>
      <c r="E582" s="74">
        <v>381</v>
      </c>
      <c r="F582" s="245" t="s">
        <v>472</v>
      </c>
      <c r="G582" s="68"/>
      <c r="H582" s="68">
        <v>9000</v>
      </c>
      <c r="I582" s="68">
        <v>9000</v>
      </c>
      <c r="J582" s="68">
        <v>9000</v>
      </c>
      <c r="K582" s="31">
        <f>J582/I582*100</f>
        <v>100</v>
      </c>
    </row>
    <row r="583" spans="1:11" ht="14.25" customHeight="1">
      <c r="A583" s="227" t="s">
        <v>473</v>
      </c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</row>
    <row r="584" spans="1:11" ht="12.75">
      <c r="A584" s="60">
        <v>3</v>
      </c>
      <c r="B584" s="60"/>
      <c r="C584" s="60"/>
      <c r="D584" s="60"/>
      <c r="E584" s="60"/>
      <c r="F584" s="219" t="s">
        <v>167</v>
      </c>
      <c r="G584" s="62">
        <f>SUM(G585)</f>
        <v>25000</v>
      </c>
      <c r="H584" s="62">
        <f>SUM(H585)</f>
        <v>53000</v>
      </c>
      <c r="I584" s="62">
        <f>SUM(I585)</f>
        <v>53000</v>
      </c>
      <c r="J584" s="62">
        <f>SUM(J585)</f>
        <v>53000</v>
      </c>
      <c r="K584" s="31">
        <f>J584/I584*100</f>
        <v>100</v>
      </c>
    </row>
    <row r="585" spans="1:11" ht="12.75">
      <c r="A585" s="63"/>
      <c r="B585" s="64">
        <v>38</v>
      </c>
      <c r="C585" s="64"/>
      <c r="D585" s="88"/>
      <c r="E585" s="64">
        <v>381</v>
      </c>
      <c r="F585" s="106" t="s">
        <v>191</v>
      </c>
      <c r="G585" s="62">
        <f>SUM(G586:G587)</f>
        <v>25000</v>
      </c>
      <c r="H585" s="62">
        <f>SUM(H586:H587)</f>
        <v>53000</v>
      </c>
      <c r="I585" s="62">
        <f>SUM(I586:I587)</f>
        <v>53000</v>
      </c>
      <c r="J585" s="62">
        <f>SUM(J586:J587)</f>
        <v>53000</v>
      </c>
      <c r="K585" s="31">
        <f>J585/I585*100</f>
        <v>100</v>
      </c>
    </row>
    <row r="586" spans="1:11" ht="12.75">
      <c r="A586" s="63" t="s">
        <v>168</v>
      </c>
      <c r="B586" s="63"/>
      <c r="C586" s="74"/>
      <c r="D586" s="141">
        <v>191</v>
      </c>
      <c r="E586" s="74">
        <v>3811</v>
      </c>
      <c r="F586" s="245" t="s">
        <v>474</v>
      </c>
      <c r="G586" s="68">
        <v>5000</v>
      </c>
      <c r="H586" s="68">
        <v>0</v>
      </c>
      <c r="I586" s="68">
        <v>0</v>
      </c>
      <c r="J586" s="68">
        <v>0</v>
      </c>
      <c r="K586" s="31">
        <v>0</v>
      </c>
    </row>
    <row r="587" spans="1:11" ht="12.75">
      <c r="A587" s="63"/>
      <c r="B587" s="63"/>
      <c r="C587" s="74"/>
      <c r="D587" s="141">
        <v>193</v>
      </c>
      <c r="E587" s="74">
        <v>381</v>
      </c>
      <c r="F587" s="245" t="s">
        <v>475</v>
      </c>
      <c r="G587" s="68">
        <v>20000</v>
      </c>
      <c r="H587" s="68">
        <v>53000</v>
      </c>
      <c r="I587" s="68">
        <v>53000</v>
      </c>
      <c r="J587" s="68">
        <v>53000</v>
      </c>
      <c r="K587" s="31">
        <f>J587/I587*100</f>
        <v>100</v>
      </c>
    </row>
    <row r="588" spans="1:11" ht="17.25" customHeight="1">
      <c r="A588" s="63"/>
      <c r="B588" s="63"/>
      <c r="C588" s="163"/>
      <c r="D588" s="164"/>
      <c r="E588" s="163"/>
      <c r="F588" s="180"/>
      <c r="G588" s="144"/>
      <c r="H588" s="144"/>
      <c r="I588" s="144"/>
      <c r="J588" s="166"/>
      <c r="K588" s="166"/>
    </row>
    <row r="589" spans="1:11" ht="15.75" customHeight="1">
      <c r="A589" s="247"/>
      <c r="B589" s="248"/>
      <c r="C589" s="248"/>
      <c r="D589" s="248"/>
      <c r="E589" s="248"/>
      <c r="F589" s="249" t="s">
        <v>476</v>
      </c>
      <c r="G589" s="226">
        <f>G596+G607+G614</f>
        <v>206000</v>
      </c>
      <c r="H589" s="226">
        <f>H596+H607+H614</f>
        <v>188370</v>
      </c>
      <c r="I589" s="226">
        <f>I596+I607+I614</f>
        <v>225480</v>
      </c>
      <c r="J589" s="226">
        <f>J596+J607+J614</f>
        <v>240318.26</v>
      </c>
      <c r="K589" s="31">
        <f>J589/I589*100</f>
        <v>106.58074330317547</v>
      </c>
    </row>
    <row r="590" spans="1:11" ht="12.75" hidden="1">
      <c r="A590" s="247" t="s">
        <v>477</v>
      </c>
      <c r="B590" s="250"/>
      <c r="C590" s="250"/>
      <c r="D590" s="250"/>
      <c r="E590" s="250"/>
      <c r="F590" s="251"/>
      <c r="G590" s="252"/>
      <c r="H590" s="252"/>
      <c r="I590" s="252"/>
      <c r="J590" s="252"/>
      <c r="K590" s="253"/>
    </row>
    <row r="591" spans="1:11" ht="13.5">
      <c r="A591" s="254" t="s">
        <v>478</v>
      </c>
      <c r="B591" s="126"/>
      <c r="C591" s="126"/>
      <c r="D591" s="126"/>
      <c r="E591" s="126"/>
      <c r="F591" s="172"/>
      <c r="G591" s="206"/>
      <c r="H591" s="206"/>
      <c r="I591" s="206"/>
      <c r="J591" s="206"/>
      <c r="K591" s="255"/>
    </row>
    <row r="592" spans="1:11" ht="13.5">
      <c r="A592" s="256" t="s">
        <v>454</v>
      </c>
      <c r="B592" s="256"/>
      <c r="C592" s="256"/>
      <c r="D592" s="256"/>
      <c r="E592" s="256"/>
      <c r="F592" s="256"/>
      <c r="G592" s="256"/>
      <c r="H592" s="256"/>
      <c r="I592" s="256"/>
      <c r="J592" s="256"/>
      <c r="K592" s="256"/>
    </row>
    <row r="593" spans="1:11" ht="27.75">
      <c r="A593" s="48" t="s">
        <v>27</v>
      </c>
      <c r="B593" s="49" t="s">
        <v>28</v>
      </c>
      <c r="C593" s="49" t="s">
        <v>29</v>
      </c>
      <c r="D593" s="49"/>
      <c r="E593" s="49" t="s">
        <v>31</v>
      </c>
      <c r="F593" s="50" t="s">
        <v>32</v>
      </c>
      <c r="G593" s="51" t="s">
        <v>33</v>
      </c>
      <c r="H593" s="52" t="s">
        <v>3</v>
      </c>
      <c r="I593" s="52" t="s">
        <v>4</v>
      </c>
      <c r="J593" s="20" t="s">
        <v>5</v>
      </c>
      <c r="K593" s="53" t="s">
        <v>34</v>
      </c>
    </row>
    <row r="594" spans="1:11" ht="13.5" customHeight="1">
      <c r="A594" s="55">
        <v>1</v>
      </c>
      <c r="B594" s="55"/>
      <c r="C594" s="55"/>
      <c r="D594" s="55"/>
      <c r="E594" s="55"/>
      <c r="F594" s="56">
        <v>2</v>
      </c>
      <c r="G594" s="57">
        <v>3</v>
      </c>
      <c r="H594" s="58">
        <v>4</v>
      </c>
      <c r="I594" s="58">
        <v>5</v>
      </c>
      <c r="J594" s="57">
        <v>6</v>
      </c>
      <c r="K594" s="57">
        <v>7</v>
      </c>
    </row>
    <row r="595" spans="1:11" ht="15" customHeight="1">
      <c r="A595" s="227" t="s">
        <v>479</v>
      </c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</row>
    <row r="596" spans="1:11" ht="15" customHeight="1">
      <c r="A596" s="60">
        <v>3</v>
      </c>
      <c r="B596" s="60"/>
      <c r="C596" s="83"/>
      <c r="D596" s="83"/>
      <c r="E596" s="83"/>
      <c r="F596" s="219" t="s">
        <v>167</v>
      </c>
      <c r="G596" s="62">
        <f>G597+G599</f>
        <v>76000</v>
      </c>
      <c r="H596" s="62">
        <f>H597+H599</f>
        <v>63190</v>
      </c>
      <c r="I596" s="62">
        <f>I597+I599</f>
        <v>100300</v>
      </c>
      <c r="J596" s="62">
        <f>J597+J599</f>
        <v>100138.26</v>
      </c>
      <c r="K596" s="31">
        <f>J596/I596*100</f>
        <v>99.83874376869392</v>
      </c>
    </row>
    <row r="597" spans="1:11" ht="15" customHeight="1">
      <c r="A597" s="63" t="s">
        <v>168</v>
      </c>
      <c r="B597" s="257">
        <v>32</v>
      </c>
      <c r="C597" s="64"/>
      <c r="D597" s="64"/>
      <c r="E597" s="64">
        <v>322</v>
      </c>
      <c r="F597" s="106" t="s">
        <v>107</v>
      </c>
      <c r="G597" s="62">
        <f>SUM(G598)</f>
        <v>5000</v>
      </c>
      <c r="H597" s="62">
        <f>SUM(H598)</f>
        <v>840</v>
      </c>
      <c r="I597" s="62">
        <f>SUM(I598)</f>
        <v>2500</v>
      </c>
      <c r="J597" s="62">
        <f>SUM(J598)</f>
        <v>2338.26</v>
      </c>
      <c r="K597" s="31">
        <f>J597/I597*100</f>
        <v>93.53040000000001</v>
      </c>
    </row>
    <row r="598" spans="1:11" ht="15" customHeight="1">
      <c r="A598" s="63" t="s">
        <v>168</v>
      </c>
      <c r="B598" s="232"/>
      <c r="C598" s="232"/>
      <c r="D598" s="146">
        <v>194</v>
      </c>
      <c r="E598" s="145">
        <v>3221</v>
      </c>
      <c r="F598" s="258" t="s">
        <v>480</v>
      </c>
      <c r="G598" s="68">
        <v>5000</v>
      </c>
      <c r="H598" s="68">
        <v>840</v>
      </c>
      <c r="I598" s="68">
        <v>2500</v>
      </c>
      <c r="J598" s="68">
        <v>2338.26</v>
      </c>
      <c r="K598" s="31">
        <f>J598/I598*100</f>
        <v>93.53040000000001</v>
      </c>
    </row>
    <row r="599" spans="1:11" ht="15" customHeight="1">
      <c r="A599" s="63"/>
      <c r="B599" s="60"/>
      <c r="C599" s="60"/>
      <c r="D599" s="246"/>
      <c r="E599" s="60">
        <v>323</v>
      </c>
      <c r="F599" s="236" t="s">
        <v>111</v>
      </c>
      <c r="G599" s="62">
        <f>SUM(G600:G601)</f>
        <v>71000</v>
      </c>
      <c r="H599" s="62">
        <f>SUM(H600:H601)</f>
        <v>62350</v>
      </c>
      <c r="I599" s="62">
        <f>SUM(I600:I601)</f>
        <v>97800</v>
      </c>
      <c r="J599" s="62">
        <f>SUM(J600:J601)</f>
        <v>97800</v>
      </c>
      <c r="K599" s="31">
        <f>J599/I599*100</f>
        <v>100</v>
      </c>
    </row>
    <row r="600" spans="1:11" ht="15" customHeight="1">
      <c r="A600" s="63"/>
      <c r="B600" s="232"/>
      <c r="C600" s="232"/>
      <c r="D600" s="146">
        <v>195</v>
      </c>
      <c r="E600" s="145">
        <v>3237</v>
      </c>
      <c r="F600" s="258" t="s">
        <v>481</v>
      </c>
      <c r="G600" s="68">
        <v>8000</v>
      </c>
      <c r="H600" s="68">
        <v>13600</v>
      </c>
      <c r="I600" s="68">
        <v>22800</v>
      </c>
      <c r="J600" s="68">
        <v>22800</v>
      </c>
      <c r="K600" s="31">
        <f>J600/I600*100</f>
        <v>100</v>
      </c>
    </row>
    <row r="601" spans="1:11" ht="17.25" customHeight="1">
      <c r="A601" s="130" t="s">
        <v>482</v>
      </c>
      <c r="B601" s="232"/>
      <c r="C601" s="232"/>
      <c r="D601" s="146">
        <v>196</v>
      </c>
      <c r="E601" s="145">
        <v>3237</v>
      </c>
      <c r="F601" s="258" t="s">
        <v>483</v>
      </c>
      <c r="G601" s="68">
        <v>63000</v>
      </c>
      <c r="H601" s="68">
        <v>48750</v>
      </c>
      <c r="I601" s="68">
        <v>75000</v>
      </c>
      <c r="J601" s="68">
        <v>75000</v>
      </c>
      <c r="K601" s="31">
        <f>J601/I601*100</f>
        <v>100</v>
      </c>
    </row>
    <row r="602" spans="1:11" ht="17.25" customHeight="1">
      <c r="A602" s="227" t="s">
        <v>484</v>
      </c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</row>
    <row r="603" spans="1:11" ht="17.25" customHeight="1">
      <c r="A603" s="60">
        <v>3</v>
      </c>
      <c r="B603" s="83"/>
      <c r="C603" s="83"/>
      <c r="D603" s="83"/>
      <c r="E603" s="219"/>
      <c r="F603" s="219" t="s">
        <v>167</v>
      </c>
      <c r="G603" s="62">
        <f>SUM(G604)</f>
        <v>10000</v>
      </c>
      <c r="H603" s="62">
        <f>SUM(H604)</f>
        <v>0</v>
      </c>
      <c r="I603" s="62">
        <f>SUM(I604)</f>
        <v>0</v>
      </c>
      <c r="J603" s="62">
        <f>SUM(J604)</f>
        <v>0</v>
      </c>
      <c r="K603" s="31">
        <v>0</v>
      </c>
    </row>
    <row r="604" spans="1:11" ht="15.75" customHeight="1">
      <c r="A604" s="257"/>
      <c r="B604" s="257">
        <v>37</v>
      </c>
      <c r="C604" s="64"/>
      <c r="D604" s="64"/>
      <c r="E604" s="64">
        <v>372</v>
      </c>
      <c r="F604" s="259" t="s">
        <v>433</v>
      </c>
      <c r="G604" s="62">
        <f>SUM(G605)</f>
        <v>10000</v>
      </c>
      <c r="H604" s="62">
        <f>SUM(H605)</f>
        <v>0</v>
      </c>
      <c r="I604" s="62">
        <f>SUM(I605)</f>
        <v>0</v>
      </c>
      <c r="J604" s="62">
        <f>SUM(J605)</f>
        <v>0</v>
      </c>
      <c r="K604" s="31">
        <v>0</v>
      </c>
    </row>
    <row r="605" spans="1:11" ht="16.5" customHeight="1">
      <c r="A605" s="260"/>
      <c r="B605" s="74"/>
      <c r="C605" s="141"/>
      <c r="D605" s="141">
        <v>196</v>
      </c>
      <c r="E605" s="74">
        <v>3722</v>
      </c>
      <c r="F605" s="245" t="s">
        <v>485</v>
      </c>
      <c r="G605" s="68">
        <v>10000</v>
      </c>
      <c r="H605" s="68">
        <v>0</v>
      </c>
      <c r="I605" s="68">
        <v>0</v>
      </c>
      <c r="J605" s="68">
        <v>0</v>
      </c>
      <c r="K605" s="31">
        <v>0</v>
      </c>
    </row>
    <row r="606" spans="1:11" ht="15" customHeight="1">
      <c r="A606" s="227" t="s">
        <v>486</v>
      </c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</row>
    <row r="607" spans="1:11" ht="15" customHeight="1">
      <c r="A607" s="60">
        <v>3</v>
      </c>
      <c r="B607" s="60"/>
      <c r="C607" s="83"/>
      <c r="D607" s="83"/>
      <c r="E607" s="83"/>
      <c r="F607" s="219" t="s">
        <v>167</v>
      </c>
      <c r="G607" s="62">
        <f>SUM(G608+G611)</f>
        <v>70000</v>
      </c>
      <c r="H607" s="62">
        <f>SUM(H608+H611)</f>
        <v>56180</v>
      </c>
      <c r="I607" s="62">
        <f>SUM(I608+I611)</f>
        <v>56180</v>
      </c>
      <c r="J607" s="62">
        <f>SUM(J608+J611)</f>
        <v>71180</v>
      </c>
      <c r="K607" s="31">
        <f>J607/I607*100</f>
        <v>126.6998932004272</v>
      </c>
    </row>
    <row r="608" spans="1:11" ht="15" customHeight="1">
      <c r="A608" s="63"/>
      <c r="B608" s="64">
        <v>32</v>
      </c>
      <c r="C608" s="64"/>
      <c r="D608" s="64"/>
      <c r="E608" s="64"/>
      <c r="F608" s="106" t="s">
        <v>107</v>
      </c>
      <c r="G608" s="62">
        <f>SUM(G609)</f>
        <v>30000</v>
      </c>
      <c r="H608" s="62">
        <f>SUM(H609)</f>
        <v>2700</v>
      </c>
      <c r="I608" s="62">
        <f>SUM(I609)</f>
        <v>2700</v>
      </c>
      <c r="J608" s="62">
        <f>SUM(J609)</f>
        <v>17700</v>
      </c>
      <c r="K608" s="31">
        <f>J608/I608*100</f>
        <v>655.5555555555555</v>
      </c>
    </row>
    <row r="609" spans="1:11" ht="15" customHeight="1">
      <c r="A609" s="63"/>
      <c r="B609" s="64"/>
      <c r="C609" s="64"/>
      <c r="D609" s="64"/>
      <c r="E609" s="64">
        <v>329</v>
      </c>
      <c r="F609" s="219" t="s">
        <v>229</v>
      </c>
      <c r="G609" s="62">
        <f>SUM(G610)</f>
        <v>30000</v>
      </c>
      <c r="H609" s="62">
        <f>SUM(H610)</f>
        <v>2700</v>
      </c>
      <c r="I609" s="62">
        <f>SUM(I610)</f>
        <v>2700</v>
      </c>
      <c r="J609" s="62">
        <f>SUM(J610)</f>
        <v>17700</v>
      </c>
      <c r="K609" s="31">
        <f>J609/I609*100</f>
        <v>655.5555555555555</v>
      </c>
    </row>
    <row r="610" spans="1:11" ht="15" customHeight="1">
      <c r="A610" s="128" t="s">
        <v>168</v>
      </c>
      <c r="B610" s="232"/>
      <c r="C610" s="145"/>
      <c r="D610" s="146">
        <v>198</v>
      </c>
      <c r="E610" s="145">
        <v>3299</v>
      </c>
      <c r="F610" s="258" t="s">
        <v>487</v>
      </c>
      <c r="G610" s="68">
        <v>30000</v>
      </c>
      <c r="H610" s="68">
        <v>2700</v>
      </c>
      <c r="I610" s="68">
        <v>2700</v>
      </c>
      <c r="J610" s="177">
        <v>17700</v>
      </c>
      <c r="K610" s="31">
        <f>J610/I610*100</f>
        <v>655.5555555555555</v>
      </c>
    </row>
    <row r="611" spans="1:11" ht="15" customHeight="1">
      <c r="A611" s="63"/>
      <c r="B611" s="64">
        <v>38</v>
      </c>
      <c r="C611" s="73"/>
      <c r="D611" s="88"/>
      <c r="E611" s="64">
        <v>382</v>
      </c>
      <c r="F611" s="106" t="s">
        <v>125</v>
      </c>
      <c r="G611" s="62">
        <f>SUM(G612)</f>
        <v>40000</v>
      </c>
      <c r="H611" s="62">
        <f>SUM(H612)</f>
        <v>53480</v>
      </c>
      <c r="I611" s="62">
        <f>SUM(I612)</f>
        <v>53480</v>
      </c>
      <c r="J611" s="62">
        <f>SUM(J612)</f>
        <v>53480</v>
      </c>
      <c r="K611" s="31">
        <f>J611/I611*100</f>
        <v>100</v>
      </c>
    </row>
    <row r="612" spans="1:11" ht="15" customHeight="1">
      <c r="A612" s="63" t="s">
        <v>168</v>
      </c>
      <c r="B612" s="63"/>
      <c r="C612" s="74"/>
      <c r="D612" s="141">
        <v>199</v>
      </c>
      <c r="E612" s="74">
        <v>3821</v>
      </c>
      <c r="F612" s="245" t="s">
        <v>488</v>
      </c>
      <c r="G612" s="68">
        <v>40000</v>
      </c>
      <c r="H612" s="68">
        <v>53480</v>
      </c>
      <c r="I612" s="68">
        <v>53480</v>
      </c>
      <c r="J612" s="177">
        <v>53480</v>
      </c>
      <c r="K612" s="31">
        <f>J612/I612*100</f>
        <v>100</v>
      </c>
    </row>
    <row r="613" spans="1:11" ht="17.25" customHeight="1">
      <c r="A613" s="227" t="s">
        <v>489</v>
      </c>
      <c r="B613" s="227"/>
      <c r="C613" s="227"/>
      <c r="D613" s="227"/>
      <c r="E613" s="227"/>
      <c r="F613" s="227"/>
      <c r="G613" s="227"/>
      <c r="H613" s="227"/>
      <c r="I613" s="227"/>
      <c r="J613" s="227"/>
      <c r="K613" s="227"/>
    </row>
    <row r="614" spans="1:11" ht="17.25" customHeight="1">
      <c r="A614" s="60">
        <v>3</v>
      </c>
      <c r="B614" s="60"/>
      <c r="C614" s="83"/>
      <c r="D614" s="246"/>
      <c r="E614" s="83"/>
      <c r="F614" s="219" t="s">
        <v>167</v>
      </c>
      <c r="G614" s="62">
        <f>SUM(G615)</f>
        <v>60000</v>
      </c>
      <c r="H614" s="62">
        <f>SUM(H615)</f>
        <v>69000</v>
      </c>
      <c r="I614" s="62">
        <f>SUM(I615)</f>
        <v>69000</v>
      </c>
      <c r="J614" s="62">
        <f>SUM(J615)</f>
        <v>69000</v>
      </c>
      <c r="K614" s="31">
        <f>J614/I614*100</f>
        <v>100</v>
      </c>
    </row>
    <row r="615" spans="1:11" ht="17.25" customHeight="1">
      <c r="A615" s="63"/>
      <c r="B615" s="64">
        <v>37</v>
      </c>
      <c r="C615" s="64"/>
      <c r="D615" s="88"/>
      <c r="E615" s="64">
        <v>372</v>
      </c>
      <c r="F615" s="259" t="s">
        <v>433</v>
      </c>
      <c r="G615" s="62">
        <f>SUM(G616)</f>
        <v>60000</v>
      </c>
      <c r="H615" s="62">
        <f>SUM(H616)</f>
        <v>69000</v>
      </c>
      <c r="I615" s="62">
        <f>SUM(I616)</f>
        <v>69000</v>
      </c>
      <c r="J615" s="62">
        <f>SUM(J616)</f>
        <v>69000</v>
      </c>
      <c r="K615" s="31">
        <f>J615/I615*100</f>
        <v>100</v>
      </c>
    </row>
    <row r="616" spans="1:11" ht="17.25" customHeight="1">
      <c r="A616" s="63" t="s">
        <v>168</v>
      </c>
      <c r="B616" s="85"/>
      <c r="C616" s="74"/>
      <c r="D616" s="141">
        <v>200</v>
      </c>
      <c r="E616" s="74">
        <v>3721</v>
      </c>
      <c r="F616" s="245" t="s">
        <v>490</v>
      </c>
      <c r="G616" s="68">
        <v>60000</v>
      </c>
      <c r="H616" s="68">
        <v>69000</v>
      </c>
      <c r="I616" s="68">
        <v>69000</v>
      </c>
      <c r="J616" s="68">
        <v>69000</v>
      </c>
      <c r="K616" s="31">
        <f>J616/I616*100</f>
        <v>100</v>
      </c>
    </row>
    <row r="617" spans="1:11" ht="17.25" customHeight="1">
      <c r="A617" s="71"/>
      <c r="B617" s="71"/>
      <c r="C617" s="163"/>
      <c r="D617" s="164"/>
      <c r="E617" s="163"/>
      <c r="F617" s="261" t="s">
        <v>491</v>
      </c>
      <c r="G617" s="166"/>
      <c r="H617" s="166"/>
      <c r="I617" s="166"/>
      <c r="J617" s="166"/>
      <c r="K617" s="166"/>
    </row>
    <row r="618" spans="1:11" ht="17.25" customHeight="1">
      <c r="A618" s="63"/>
      <c r="B618" s="71"/>
      <c r="C618" s="163"/>
      <c r="D618" s="164"/>
      <c r="E618" s="163"/>
      <c r="F618" s="261" t="s">
        <v>146</v>
      </c>
      <c r="G618" s="166"/>
      <c r="H618" s="166"/>
      <c r="I618" s="166"/>
      <c r="J618" s="166"/>
      <c r="K618" s="166"/>
    </row>
    <row r="619" spans="1:11" ht="17.25" customHeight="1">
      <c r="A619" s="127" t="s">
        <v>454</v>
      </c>
      <c r="B619" s="127"/>
      <c r="C619" s="127"/>
      <c r="D619" s="127"/>
      <c r="E619" s="127"/>
      <c r="F619" s="262"/>
      <c r="G619" s="263"/>
      <c r="H619" s="263"/>
      <c r="I619" s="263"/>
      <c r="J619" s="263"/>
      <c r="K619" s="263"/>
    </row>
    <row r="620" spans="1:11" ht="17.25" customHeight="1">
      <c r="A620" s="227" t="s">
        <v>492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</row>
    <row r="621" spans="1:11" ht="17.25" customHeight="1">
      <c r="A621" s="63"/>
      <c r="B621" s="64">
        <v>34</v>
      </c>
      <c r="C621" s="73"/>
      <c r="D621" s="88"/>
      <c r="E621" s="73"/>
      <c r="F621" s="61" t="s">
        <v>235</v>
      </c>
      <c r="G621" s="62">
        <f>SUM(G622)</f>
        <v>15000</v>
      </c>
      <c r="H621" s="62">
        <f>SUM(H622)</f>
        <v>3238.42</v>
      </c>
      <c r="I621" s="62">
        <f>SUM(I622)</f>
        <v>3800</v>
      </c>
      <c r="J621" s="62">
        <f>SUM(J622)</f>
        <v>3641.83</v>
      </c>
      <c r="K621" s="31">
        <f>J621/I621*100</f>
        <v>95.83763157894737</v>
      </c>
    </row>
    <row r="622" spans="1:11" ht="17.25" customHeight="1">
      <c r="A622" s="63"/>
      <c r="B622" s="64"/>
      <c r="C622" s="64"/>
      <c r="D622" s="88"/>
      <c r="E622" s="64">
        <v>342</v>
      </c>
      <c r="F622" s="61" t="s">
        <v>493</v>
      </c>
      <c r="G622" s="62">
        <f>SUM(G623)</f>
        <v>15000</v>
      </c>
      <c r="H622" s="62">
        <f>SUM(H623)</f>
        <v>3238.42</v>
      </c>
      <c r="I622" s="62">
        <f>SUM(I623)</f>
        <v>3800</v>
      </c>
      <c r="J622" s="62">
        <f>SUM(J623)</f>
        <v>3641.83</v>
      </c>
      <c r="K622" s="31">
        <f>J622/I622*100</f>
        <v>95.83763157894737</v>
      </c>
    </row>
    <row r="623" spans="1:11" ht="17.25" customHeight="1">
      <c r="A623" s="63"/>
      <c r="B623" s="85"/>
      <c r="C623" s="74"/>
      <c r="D623" s="141">
        <v>201</v>
      </c>
      <c r="E623" s="74">
        <v>3422</v>
      </c>
      <c r="F623" s="67" t="s">
        <v>494</v>
      </c>
      <c r="G623" s="68">
        <v>15000</v>
      </c>
      <c r="H623" s="68">
        <v>3238.42</v>
      </c>
      <c r="I623" s="68">
        <v>3800</v>
      </c>
      <c r="J623" s="68">
        <v>3641.83</v>
      </c>
      <c r="K623" s="31">
        <f>J623/I623*100</f>
        <v>95.83763157894737</v>
      </c>
    </row>
    <row r="624" spans="1:11" ht="17.25" customHeight="1">
      <c r="A624" s="63">
        <v>5</v>
      </c>
      <c r="B624" s="64"/>
      <c r="C624" s="64"/>
      <c r="D624" s="64"/>
      <c r="E624" s="65"/>
      <c r="F624" s="61" t="s">
        <v>146</v>
      </c>
      <c r="G624" s="62">
        <f>SUM(G625)</f>
        <v>92500</v>
      </c>
      <c r="H624" s="62">
        <f>SUM(H625)</f>
        <v>81145</v>
      </c>
      <c r="I624" s="62">
        <f>SUM(I625)</f>
        <v>108710</v>
      </c>
      <c r="J624" s="62">
        <f>SUM(J625)</f>
        <v>108806.49</v>
      </c>
      <c r="K624" s="31">
        <f>J624/I624*100</f>
        <v>100.08875908380095</v>
      </c>
    </row>
    <row r="625" spans="1:11" ht="17.25" customHeight="1">
      <c r="A625" s="63"/>
      <c r="B625" s="64">
        <v>54</v>
      </c>
      <c r="C625" s="64"/>
      <c r="D625" s="64"/>
      <c r="E625" s="65"/>
      <c r="F625" s="61" t="s">
        <v>495</v>
      </c>
      <c r="G625" s="62">
        <f>SUM(G626)</f>
        <v>92500</v>
      </c>
      <c r="H625" s="62">
        <f>SUM(H626)</f>
        <v>81145</v>
      </c>
      <c r="I625" s="62">
        <f>SUM(I626)</f>
        <v>108710</v>
      </c>
      <c r="J625" s="62">
        <f>SUM(J626)</f>
        <v>108806.49</v>
      </c>
      <c r="K625" s="31">
        <f>J625/I625*100</f>
        <v>100.08875908380095</v>
      </c>
    </row>
    <row r="626" spans="1:11" ht="17.25" customHeight="1">
      <c r="A626" s="63"/>
      <c r="B626" s="64"/>
      <c r="C626" s="64"/>
      <c r="D626" s="64"/>
      <c r="E626" s="64">
        <v>542</v>
      </c>
      <c r="F626" s="61" t="s">
        <v>496</v>
      </c>
      <c r="G626" s="62">
        <f>SUM(G627)</f>
        <v>92500</v>
      </c>
      <c r="H626" s="62">
        <f>SUM(H627)</f>
        <v>81145</v>
      </c>
      <c r="I626" s="62">
        <f>SUM(I627)</f>
        <v>108710</v>
      </c>
      <c r="J626" s="62">
        <f>SUM(J627)</f>
        <v>108806.49</v>
      </c>
      <c r="K626" s="31">
        <f>J626/I626*100</f>
        <v>100.08875908380095</v>
      </c>
    </row>
    <row r="627" spans="1:11" ht="17.25" customHeight="1">
      <c r="A627" s="63"/>
      <c r="B627" s="85"/>
      <c r="C627" s="85"/>
      <c r="D627" s="85">
        <v>202</v>
      </c>
      <c r="E627" s="66">
        <v>5422</v>
      </c>
      <c r="F627" s="67" t="s">
        <v>497</v>
      </c>
      <c r="G627" s="68">
        <v>92500</v>
      </c>
      <c r="H627" s="68">
        <v>81145</v>
      </c>
      <c r="I627" s="68">
        <v>108710</v>
      </c>
      <c r="J627" s="177">
        <v>108806.49</v>
      </c>
      <c r="K627" s="31">
        <f>J627/I627*100</f>
        <v>100.08875908380095</v>
      </c>
    </row>
    <row r="628" spans="1:11" ht="15">
      <c r="A628" s="264"/>
      <c r="B628" s="264"/>
      <c r="C628" s="265"/>
      <c r="D628" s="265"/>
      <c r="E628" s="265"/>
      <c r="F628" s="266" t="s">
        <v>498</v>
      </c>
      <c r="G628" s="267">
        <f>G155+G186+G264+G294+G346+G378+G403+G483+G499+G514+G553+G589+G621</f>
        <v>14439700</v>
      </c>
      <c r="H628" s="267">
        <f>H155+H186+H264+H294+H346+H378+H403+H483+H499+H514+H553+H589+H621</f>
        <v>6249159.74</v>
      </c>
      <c r="I628" s="267">
        <f>I155+I186+I264+I294+I346+I378+I403+I483+I499+I514+I553+I589+I621</f>
        <v>8717610</v>
      </c>
      <c r="J628" s="267">
        <f>J155+J186+J264+J294+J346+J378+J403+J483+J499+J514+J553+J589+J621</f>
        <v>8041207.600000001</v>
      </c>
      <c r="K628" s="31">
        <f>J628/I628*100</f>
        <v>92.24096512690978</v>
      </c>
    </row>
    <row r="629" spans="1:11" ht="15">
      <c r="A629" s="264"/>
      <c r="B629" s="264"/>
      <c r="C629" s="265"/>
      <c r="D629" s="265"/>
      <c r="E629" s="265"/>
      <c r="F629" s="266" t="s">
        <v>499</v>
      </c>
      <c r="G629" s="267">
        <f>G624</f>
        <v>92500</v>
      </c>
      <c r="H629" s="267">
        <f>H624</f>
        <v>81145</v>
      </c>
      <c r="I629" s="267">
        <f>I624</f>
        <v>108710</v>
      </c>
      <c r="J629" s="267">
        <f>J624</f>
        <v>108806.49</v>
      </c>
      <c r="K629" s="31">
        <f>J629/I629*100</f>
        <v>100.08875908380095</v>
      </c>
    </row>
    <row r="630" spans="1:11" ht="15">
      <c r="A630" s="264"/>
      <c r="B630" s="264"/>
      <c r="C630" s="265"/>
      <c r="D630" s="265"/>
      <c r="E630" s="265"/>
      <c r="F630" s="266"/>
      <c r="G630" s="267">
        <f>SUM(G628:G629)</f>
        <v>14532200</v>
      </c>
      <c r="H630" s="267">
        <f>SUM(H628:H629)</f>
        <v>6330304.74</v>
      </c>
      <c r="I630" s="267">
        <f>SUM(I628:I629)</f>
        <v>8826320</v>
      </c>
      <c r="J630" s="267">
        <f>SUM(J628:J629)</f>
        <v>8150014.090000001</v>
      </c>
      <c r="K630" s="31">
        <f>J630/I630*100</f>
        <v>92.33762304108622</v>
      </c>
    </row>
    <row r="631" spans="1:11" s="268" customFormat="1" ht="24.75" customHeight="1">
      <c r="A631" s="130" t="s">
        <v>500</v>
      </c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</row>
    <row r="632" spans="1:11" s="268" customFormat="1" ht="21" customHeight="1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</row>
    <row r="633" spans="1:11" s="268" customFormat="1" ht="18" customHeight="1">
      <c r="A633" s="1"/>
      <c r="B633" s="238"/>
      <c r="C633" s="128"/>
      <c r="D633" s="128"/>
      <c r="E633" s="269"/>
      <c r="F633" s="269"/>
      <c r="G633" s="153" t="s">
        <v>501</v>
      </c>
      <c r="H633" s="153"/>
      <c r="I633" s="153"/>
      <c r="J633" s="153"/>
      <c r="K633" s="269"/>
    </row>
    <row r="634" spans="1:11" s="268" customFormat="1" ht="18.75" customHeight="1">
      <c r="A634" s="1"/>
      <c r="B634" s="127"/>
      <c r="C634" s="128"/>
      <c r="D634" s="128"/>
      <c r="E634" s="269"/>
      <c r="F634" s="269"/>
      <c r="G634" s="153" t="s">
        <v>502</v>
      </c>
      <c r="H634" s="153"/>
      <c r="I634" s="153"/>
      <c r="J634" s="153"/>
      <c r="K634" s="269"/>
    </row>
    <row r="635" spans="1:11" s="268" customFormat="1" ht="14.25" customHeight="1">
      <c r="A635" s="1"/>
      <c r="B635" s="1"/>
      <c r="C635" s="1"/>
      <c r="D635" s="1"/>
      <c r="E635"/>
      <c r="F635"/>
      <c r="G635" s="133"/>
      <c r="H635" s="133"/>
      <c r="I635" s="133"/>
      <c r="J635" s="3" t="s">
        <v>503</v>
      </c>
      <c r="K635" s="269"/>
    </row>
    <row r="636" spans="1:11" s="268" customFormat="1" ht="18.75" customHeight="1">
      <c r="A636" s="1"/>
      <c r="B636" s="1"/>
      <c r="C636" s="1"/>
      <c r="D636" s="1"/>
      <c r="E636" s="120"/>
      <c r="F636" s="120"/>
      <c r="G636" s="133"/>
      <c r="H636" s="133"/>
      <c r="I636" s="133"/>
      <c r="J636" s="3" t="s">
        <v>504</v>
      </c>
      <c r="K636" s="269"/>
    </row>
    <row r="637" spans="1:6" ht="15">
      <c r="A637" s="80" t="s">
        <v>505</v>
      </c>
      <c r="B637" s="80"/>
      <c r="C637" s="1"/>
      <c r="D637" s="1"/>
      <c r="E637" s="80"/>
      <c r="F637" s="54"/>
    </row>
    <row r="638" spans="1:6" ht="12.75">
      <c r="A638" s="1" t="s">
        <v>506</v>
      </c>
      <c r="F638" s="54"/>
    </row>
    <row r="639" spans="1:9" ht="12.75">
      <c r="A639" s="1" t="s">
        <v>507</v>
      </c>
      <c r="G639" s="206"/>
      <c r="H639" s="206"/>
      <c r="I639" s="206"/>
    </row>
    <row r="640" spans="7:9" ht="12.75">
      <c r="G640" s="206"/>
      <c r="H640" s="206"/>
      <c r="I640" s="206"/>
    </row>
    <row r="642" spans="7:9" ht="12.75">
      <c r="G642" s="206"/>
      <c r="H642" s="206"/>
      <c r="I642" s="206"/>
    </row>
    <row r="643" spans="7:9" ht="12.75">
      <c r="G643" s="206"/>
      <c r="H643" s="206"/>
      <c r="I643" s="206"/>
    </row>
  </sheetData>
  <sheetProtection selectLockedCells="1" selectUnlockedCells="1"/>
  <mergeCells count="64">
    <mergeCell ref="A1:K1"/>
    <mergeCell ref="A2:K2"/>
    <mergeCell ref="A3:F3"/>
    <mergeCell ref="A4:E4"/>
    <mergeCell ref="A5:K5"/>
    <mergeCell ref="A29:E29"/>
    <mergeCell ref="A94:E94"/>
    <mergeCell ref="A138:E138"/>
    <mergeCell ref="A151:F151"/>
    <mergeCell ref="A152:K152"/>
    <mergeCell ref="A158:K158"/>
    <mergeCell ref="A160:E160"/>
    <mergeCell ref="A161:F161"/>
    <mergeCell ref="A170:F170"/>
    <mergeCell ref="A188:K188"/>
    <mergeCell ref="A190:E190"/>
    <mergeCell ref="A191:F191"/>
    <mergeCell ref="A258:F258"/>
    <mergeCell ref="A266:K266"/>
    <mergeCell ref="A293:F293"/>
    <mergeCell ref="A296:K296"/>
    <mergeCell ref="A297:F297"/>
    <mergeCell ref="A307:F307"/>
    <mergeCell ref="A323:F323"/>
    <mergeCell ref="A325:K325"/>
    <mergeCell ref="A335:K335"/>
    <mergeCell ref="A348:K348"/>
    <mergeCell ref="A371:K371"/>
    <mergeCell ref="A379:F379"/>
    <mergeCell ref="A381:E381"/>
    <mergeCell ref="A385:K385"/>
    <mergeCell ref="A392:K392"/>
    <mergeCell ref="A406:K406"/>
    <mergeCell ref="A408:E408"/>
    <mergeCell ref="A409:K409"/>
    <mergeCell ref="A416:K416"/>
    <mergeCell ref="A443:K443"/>
    <mergeCell ref="A460:K460"/>
    <mergeCell ref="A468:K468"/>
    <mergeCell ref="A486:K486"/>
    <mergeCell ref="A488:E488"/>
    <mergeCell ref="A489:K489"/>
    <mergeCell ref="A501:K501"/>
    <mergeCell ref="A503:E503"/>
    <mergeCell ref="A504:K504"/>
    <mergeCell ref="A517:K517"/>
    <mergeCell ref="A519:E519"/>
    <mergeCell ref="A520:K520"/>
    <mergeCell ref="A533:K533"/>
    <mergeCell ref="A535:F535"/>
    <mergeCell ref="A556:K556"/>
    <mergeCell ref="A558:E558"/>
    <mergeCell ref="A559:K559"/>
    <mergeCell ref="A569:K569"/>
    <mergeCell ref="A575:K575"/>
    <mergeCell ref="A583:K583"/>
    <mergeCell ref="A592:K592"/>
    <mergeCell ref="A594:E594"/>
    <mergeCell ref="A595:K595"/>
    <mergeCell ref="A602:K602"/>
    <mergeCell ref="A606:K606"/>
    <mergeCell ref="A613:K613"/>
    <mergeCell ref="A620:K620"/>
    <mergeCell ref="A631:K632"/>
  </mergeCells>
  <printOptions/>
  <pageMargins left="0.5513888888888889" right="0.5513888888888889" top="0.9055555555555556" bottom="0.9729166666666667" header="0.5118055555555555" footer="0.5118055555555555"/>
  <pageSetup horizontalDpi="300" verticalDpi="300" orientation="landscape" paperSize="9" scale="69"/>
  <headerFooter alignWithMargins="0">
    <oddFooter>&amp;R&amp;"Times New Roman,Obično"&amp;12Godišnje izvršenje Proračuna za vremensko razdoblje od 01.01.-31.12.2021. god.</oddFooter>
  </headerFooter>
  <rowBreaks count="6" manualBreakCount="6">
    <brk id="25" max="255" man="1"/>
    <brk id="70" max="255" man="1"/>
    <brk id="91" max="255" man="1"/>
    <brk id="135" max="255" man="1"/>
    <brk id="588" max="255" man="1"/>
    <brk id="6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Podravske Sesvete</dc:creator>
  <cp:keywords/>
  <dc:description/>
  <cp:lastModifiedBy>GORDANA LEŠIĆ</cp:lastModifiedBy>
  <cp:lastPrinted>2022-03-28T08:58:28Z</cp:lastPrinted>
  <dcterms:created xsi:type="dcterms:W3CDTF">2005-12-09T10:59:57Z</dcterms:created>
  <dcterms:modified xsi:type="dcterms:W3CDTF">2022-03-28T08:59:46Z</dcterms:modified>
  <cp:category/>
  <cp:version/>
  <cp:contentType/>
  <cp:contentStatus/>
  <cp:revision>178</cp:revision>
</cp:coreProperties>
</file>