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21." sheetId="1" r:id="rId1"/>
  </sheets>
  <definedNames>
    <definedName name="Excel_BuiltIn__FilterDatabase_1">'2021.'!$A$95:$F$137</definedName>
  </definedNames>
  <calcPr fullCalcOnLoad="1"/>
</workbook>
</file>

<file path=xl/sharedStrings.xml><?xml version="1.0" encoding="utf-8"?>
<sst xmlns="http://schemas.openxmlformats.org/spreadsheetml/2006/main" count="826" uniqueCount="503">
  <si>
    <t xml:space="preserve">           Temeljem odredbi  članka 109. stavka 1. Zakona o proračunu («Narodne novine» broj 87/08, 136/12. i 15/15) i  članka 15. Pravilnika o polugodišnjem i godišnjem izvještaju o izvršenju proračuna ("Narodne Novine"br, 24/13 i 102/17) i  članka 30. Statuta Općine Sikirevci («Službeni vjesnik Brodsko-posavske županije» broj 11/21.),Općinsko vijeće Općine Sikirevci na svojoj   1. sjednici održanoj 14.srpnja  2021. donosi,        </t>
  </si>
  <si>
    <t xml:space="preserve">                                 ODLUKU O USVAJANJU  IZVJEŠĆA O POLUGODIŠNJEM IZVRŠENJU  PRORAČUNA OPĆINE SIKIREVCI ZA 2021. GODINU</t>
  </si>
  <si>
    <t>Članak 1.</t>
  </si>
  <si>
    <t>I. OPĆI DIO</t>
  </si>
  <si>
    <t>Proračun Općine Sikirevci za  2021. godinu (Službeni vjesnik Brodsko-posavske županije"br. 43/20.)u prvom polugodištu 2021.god. Ostvaren je kako slijedi:</t>
  </si>
  <si>
    <t>OSTVARENJE</t>
  </si>
  <si>
    <t xml:space="preserve">   PLAN </t>
  </si>
  <si>
    <t>INDEKS</t>
  </si>
  <si>
    <t>01.01.-30.06.2020.</t>
  </si>
  <si>
    <t xml:space="preserve"> 2021.</t>
  </si>
  <si>
    <t>01.01.-30.06.2021.</t>
  </si>
  <si>
    <t>3/1</t>
  </si>
  <si>
    <t>3/2</t>
  </si>
  <si>
    <t xml:space="preserve">          A)  RAČUNA PRIHODA I RASHODA</t>
  </si>
  <si>
    <t xml:space="preserve">                PRIHODI  POSLOVANJA                                                                   </t>
  </si>
  <si>
    <t xml:space="preserve">                PRIHODI OD PRODAJE NEFINANCIJSKE IMOVINE                    </t>
  </si>
  <si>
    <t>UKUPNO PRIHODI</t>
  </si>
  <si>
    <t xml:space="preserve">              RASHODI  POSLOVANJA                                                                </t>
  </si>
  <si>
    <t xml:space="preserve">             RASHODI ZA NABAVU NEFINANCIJSKE IMOVINE                                      </t>
  </si>
  <si>
    <t>UKUPNO RASHODI</t>
  </si>
  <si>
    <t xml:space="preserve">                RAZLIKA                                                                                                        </t>
  </si>
  <si>
    <t xml:space="preserve">          B) RAČUNA FINANCIRANJA</t>
  </si>
  <si>
    <t xml:space="preserve">                PRIMICI OD FINANCIJSKE IMOVINE I ZADUŽIVANJA                      </t>
  </si>
  <si>
    <t xml:space="preserve">                IZDACI ZA FINANCIJSKU IMOVINU I OTPLATE ZAJMOVA             </t>
  </si>
  <si>
    <t xml:space="preserve">                NETO ZADUŽIVANJE/FINANCIRANJE                                                       </t>
  </si>
  <si>
    <t>C) RASPOLOŽIVA SREDSTVA IZ PRIJAŠNJIH GODINA</t>
  </si>
  <si>
    <t xml:space="preserve">                RAZLIKA   (A+/-B+/-C)</t>
  </si>
  <si>
    <t>Članak 2.</t>
  </si>
  <si>
    <t xml:space="preserve">          Prihodi i  primici  te rashodi i  izdaci po ekonomskoj klasifikaciji utvrđeni  su u Računu prihoda i rashoda i Računu financiranja  kako slijedi:</t>
  </si>
  <si>
    <t>A) RAČUN PRIHODA I RASHODA</t>
  </si>
  <si>
    <t xml:space="preserve">  PRIHODI</t>
  </si>
  <si>
    <t>R</t>
  </si>
  <si>
    <t>S</t>
  </si>
  <si>
    <t>P</t>
  </si>
  <si>
    <t>IF</t>
  </si>
  <si>
    <t>O</t>
  </si>
  <si>
    <t>NAZIV</t>
  </si>
  <si>
    <t>PLAN 2021</t>
  </si>
  <si>
    <t>PRIHODI</t>
  </si>
  <si>
    <t>Prihodi od poreza</t>
  </si>
  <si>
    <t>Porez i prirez na dohodak</t>
  </si>
  <si>
    <t>Porez i prirez na dohodak-FISKALNO IZRAVNANJE</t>
  </si>
  <si>
    <t>Povrat poreza po godišnjim prijavama</t>
  </si>
  <si>
    <t>Porezi na imovinu</t>
  </si>
  <si>
    <t>Porez na promet nekretnina</t>
  </si>
  <si>
    <t xml:space="preserve">Porezi na robu i usluge </t>
  </si>
  <si>
    <t>Porez na potrošnju alkoh.i bezalkh.pića</t>
  </si>
  <si>
    <t>Porez na tvrtku odnosno naziv tvrtke</t>
  </si>
  <si>
    <t>Pomoći iz inozemstva i od subjekata unutar općeg proračuna</t>
  </si>
  <si>
    <t>Pomoći  proračunu iz drugih proračuna (država, županija)</t>
  </si>
  <si>
    <t>Tekući pomoći iz državnog proračuna</t>
  </si>
  <si>
    <t>Tekuće pomoći iz županijskog proračuna (ogrijev,,mala škola,lokalni izbori)</t>
  </si>
  <si>
    <t>Kapitalne pomoći iz državnog proračuna -Fond za zaštitu okliša</t>
  </si>
  <si>
    <t>Kapitalne pomoći iz županijskog proračuna</t>
  </si>
  <si>
    <t>Kapitalne pomoći iz državnog proračuna MRRFEU</t>
  </si>
  <si>
    <t>Kapitalne pomoći – Hrvatske vode (opločavanje kanala)</t>
  </si>
  <si>
    <t>Pomoći od izvanproračunskih korisnika (HZZ, Agencije i drugi korisnici)</t>
  </si>
  <si>
    <t>Pomoći HZZ program Javni radovi</t>
  </si>
  <si>
    <t>Pomoći HZZ stručno osposobljavanje</t>
  </si>
  <si>
    <t>Pomoći temeljem EU sredstava</t>
  </si>
  <si>
    <t xml:space="preserve">Pomoći temeljem EU sredstava ZAŽELI, </t>
  </si>
  <si>
    <t>Pomoći temeljem EU sredstava  LAG</t>
  </si>
  <si>
    <t>Prihodi od imovine</t>
  </si>
  <si>
    <t>Prihodi od financijske imovine</t>
  </si>
  <si>
    <t>Prihodi od kamata poslovanje banaka</t>
  </si>
  <si>
    <t>Prihodi od nefinancijske imovine</t>
  </si>
  <si>
    <t>naknada za koncesije na vodama i javnom vodnom dobru</t>
  </si>
  <si>
    <t>Naknada za koncesije odvoz smeća</t>
  </si>
  <si>
    <t>Naknada za koncesije odvoz dimnjačarski poslovi</t>
  </si>
  <si>
    <t>Jamčevina-natječajna cijena</t>
  </si>
  <si>
    <t>Prihod od zakupa polj.zemljišta u vlasništvu RH</t>
  </si>
  <si>
    <t>Prihod od zakupa polj.zemljišta u vlasništvu općine</t>
  </si>
  <si>
    <t>Prihod od iznamljivanje javnih površina(štandovi)</t>
  </si>
  <si>
    <t>Prihod od zakupa poslovnih prostora</t>
  </si>
  <si>
    <t>Naknade za pravo služnosti</t>
  </si>
  <si>
    <t>Prihod od naknade za zadržavanje nezakonito izgrađenih zgrada</t>
  </si>
  <si>
    <t>Prihodi od administrativnih pristojbi i po posebnim propisima</t>
  </si>
  <si>
    <t>Administrativne (upravne) pristojbe</t>
  </si>
  <si>
    <t>Državne upravne pristojbe</t>
  </si>
  <si>
    <t>Prihod od prenamjene polj.zemljišta u građevinsko zemljište</t>
  </si>
  <si>
    <t>Prihodi po posebnim propisima</t>
  </si>
  <si>
    <t>Vodni doprinos i NUV</t>
  </si>
  <si>
    <t>Povrati u proračun krive uplate</t>
  </si>
  <si>
    <t>Prihodi od otkupa gobnih mjesta</t>
  </si>
  <si>
    <t>Godišnja grobna naknada</t>
  </si>
  <si>
    <t>Komunalni doprinosi i naknade</t>
  </si>
  <si>
    <t xml:space="preserve">Komunalni doprinosi </t>
  </si>
  <si>
    <t>Komunalna naknada</t>
  </si>
  <si>
    <t>Prihod od pruženih usluga</t>
  </si>
  <si>
    <t xml:space="preserve">Prihodi od pruženih usluga (  NUV-a) </t>
  </si>
  <si>
    <t>Prihod od prodaje nefininancijske imovine</t>
  </si>
  <si>
    <t>Prihodi od prodaje neproizvedene dugotrajne imovine</t>
  </si>
  <si>
    <t>Prihodi od prodaje građevinski placeva</t>
  </si>
  <si>
    <t>Prihod od prodaje proizvedene dugotrajne imovine</t>
  </si>
  <si>
    <t>Prihodi od prodaje građevinskih objekata( stanovi)</t>
  </si>
  <si>
    <t>Prihodi od prodaje rashodovane opreme</t>
  </si>
  <si>
    <t xml:space="preserve">UKUPNI PRIHODI </t>
  </si>
  <si>
    <t xml:space="preserve">           RASHODI</t>
  </si>
  <si>
    <t xml:space="preserve">RASHODI </t>
  </si>
  <si>
    <t>Rashodi za zaposlene</t>
  </si>
  <si>
    <t>Plaće STALNI</t>
  </si>
  <si>
    <t>Plaće -JAVNI RADOVI</t>
  </si>
  <si>
    <t>Plaće program ZAŽELI</t>
  </si>
  <si>
    <t>Ostali rashodi za zaposlene  STALNI</t>
  </si>
  <si>
    <t>Ostali rashodi za zaposlene JAVNI RADOVI</t>
  </si>
  <si>
    <t>Ostali rashodi za zaposlene PROGRAM ZAŽELI</t>
  </si>
  <si>
    <t>Doprinosi na plaće STALNI</t>
  </si>
  <si>
    <t>Doprinosi na plaće JAVNI RADOVI</t>
  </si>
  <si>
    <t>Doprinosi na plaće  PROGRAM ZAŽELI</t>
  </si>
  <si>
    <t>Materijalni rashodi</t>
  </si>
  <si>
    <t>Naknade troškova zaposlenima</t>
  </si>
  <si>
    <t>Rashodi za materijal i energiju</t>
  </si>
  <si>
    <t>11,41,9</t>
  </si>
  <si>
    <t>Rashodi za usluge</t>
  </si>
  <si>
    <t>Naknade troškova osobama izvan radnog odnosa</t>
  </si>
  <si>
    <t>Ostali nespomenuti rashodi posl.</t>
  </si>
  <si>
    <t xml:space="preserve">Financijski rashodi </t>
  </si>
  <si>
    <t>Kamate za primljene zajmove -leasing</t>
  </si>
  <si>
    <t>Ostali financijski rashodi</t>
  </si>
  <si>
    <t>Subvencije</t>
  </si>
  <si>
    <t xml:space="preserve">Subvencije </t>
  </si>
  <si>
    <t>Pomoći dane u inozemstvo i unutar opće države</t>
  </si>
  <si>
    <t>Pomoći unutar opće države</t>
  </si>
  <si>
    <t>Naknade građ. i kuć. iz proračuna</t>
  </si>
  <si>
    <t>Naknade građanima i kuć. iz proračuna</t>
  </si>
  <si>
    <t>Donacije i ostali rashodi</t>
  </si>
  <si>
    <t>Tekuće donacije</t>
  </si>
  <si>
    <t>Kapitalne donacije</t>
  </si>
  <si>
    <t>RASHODI (za nabavu nefinancijske imovine)</t>
  </si>
  <si>
    <t>Rashodi za nabavu nepr. imovine</t>
  </si>
  <si>
    <t>Materijalna imovina</t>
  </si>
  <si>
    <t>Rashodi za nabavu pr. dug. imovine</t>
  </si>
  <si>
    <t>11,41,52,53,9</t>
  </si>
  <si>
    <t>Građevinski objekti</t>
  </si>
  <si>
    <t>Postrojenja i oprema</t>
  </si>
  <si>
    <t>Prijevozna sredstva</t>
  </si>
  <si>
    <t xml:space="preserve">Nematerijalna proizvedena  imovina </t>
  </si>
  <si>
    <t>Rashodi za dodatna ulaganja na nefinancijskoj imovini</t>
  </si>
  <si>
    <t>11,52,9</t>
  </si>
  <si>
    <t>Dodatna ulaganja na građevinskim objektima</t>
  </si>
  <si>
    <t>UKUPNI RASHODI    3+4</t>
  </si>
  <si>
    <t xml:space="preserve">    B) RAČUN FINANCIRANJA</t>
  </si>
  <si>
    <t>PRIMICI OD FINANCIJSKE IMOVINE I ZADUŽIVANJA</t>
  </si>
  <si>
    <t>Primici od zaduživanja</t>
  </si>
  <si>
    <t>O8</t>
  </si>
  <si>
    <t>Primljeni zajmovi od banaka i ostalih financijskih institucija u javnom sektoru</t>
  </si>
  <si>
    <t>UKUPNI PRIMICI</t>
  </si>
  <si>
    <t>IZDACI ZA FINANCIJSKU IMOVINU I OTPLATE ZAJMOVA</t>
  </si>
  <si>
    <t>Izdaci za otplatu glavnice primljenih zajmova</t>
  </si>
  <si>
    <t>Otplata glavnice primljenih zajmova od banaka i ostalih financijskih institucija u javnom sektoru</t>
  </si>
  <si>
    <t>UKUPNI IZDACI</t>
  </si>
  <si>
    <t>UKUPNO RASHODI I IZDACI    3+4+5</t>
  </si>
  <si>
    <t>II. POSEBNI DIO</t>
  </si>
  <si>
    <t>Članak 3.</t>
  </si>
  <si>
    <t xml:space="preserve">      Ukupno realizirani  rashodi i izdaci u svoti 4.765.234,90 kuna iskazani su u Posebnom dijelu polugodišnjeg ostavrenja Proračuna te raspoređi  po nositeljima, korisnicima, i podrobnim namjenama u   kako slijedi:</t>
  </si>
  <si>
    <t>RASHODI/IZDACI PO NOSITELJIMA I KORISNICIMA</t>
  </si>
  <si>
    <t>LOKACIJSKA KLASIFIKACIJA: BRODSKO-POSAVSKA ŽUPANIJA – 570  OPĆINA SIKIREVCI</t>
  </si>
  <si>
    <t>RAZDJEL 010</t>
  </si>
  <si>
    <t>OPĆINA SIKIREVCI</t>
  </si>
  <si>
    <t>GLAVA     0100</t>
  </si>
  <si>
    <t>JEDINSTVENI UPRAVNI ODJEL</t>
  </si>
  <si>
    <t>PROGRAM</t>
  </si>
  <si>
    <t>1001-01</t>
  </si>
  <si>
    <t>PREDSTAVNIČKA I IZVRŠNA TIJELA</t>
  </si>
  <si>
    <t>Funkcijska klasifikacija: 0111 -Izvršna i zakonodavna tijela</t>
  </si>
  <si>
    <t>Izvor financiranja: 01 – OPĆI PRIHODI I PRIMICI</t>
  </si>
  <si>
    <t>IF,R</t>
  </si>
  <si>
    <t>Aktivnost A1001-01 Djelatnost općinskog vijeća</t>
  </si>
  <si>
    <t>RASHODI</t>
  </si>
  <si>
    <t>O1</t>
  </si>
  <si>
    <t>Rad predstavničkih tijela( po odluci za soc.pomoć)</t>
  </si>
  <si>
    <t xml:space="preserve"> RASHODI</t>
  </si>
  <si>
    <t xml:space="preserve">Materijalni rashodi </t>
  </si>
  <si>
    <t>Redovno godišnje financiranje rada političkih staranaka i članova Općinskog vijeća izsbrsnih sa liste grupe birača</t>
  </si>
  <si>
    <t>Lokalni izbori 2021.</t>
  </si>
  <si>
    <t>Aktivnost A1001-02 Djelatnost  ured načelnika</t>
  </si>
  <si>
    <t>Rashodi Tisak OPĆINSKE NOVINE</t>
  </si>
  <si>
    <t>Rashodi obilježavanja DAN OPĆINE</t>
  </si>
  <si>
    <t>Rashodi obilježavanja DAN DIJASPORE</t>
  </si>
  <si>
    <t>Rashodi obilježavanja LJETO U SIKIREVCIMA</t>
  </si>
  <si>
    <t>Rashodi za međuopć.,međužup.i međudrž.suradnju</t>
  </si>
  <si>
    <t>Prigodni domjenci</t>
  </si>
  <si>
    <t>Prigodni pokloni povodom novogodišnji praznika</t>
  </si>
  <si>
    <t>Rashodi za prigodne pokolne djeci općine povodom Sv.Nikole</t>
  </si>
  <si>
    <t>Rashodi za novogodišnje ukrašavanje oba naselja</t>
  </si>
  <si>
    <t>Rashodi organizacije ADVENTA</t>
  </si>
  <si>
    <t>Zajednički rashodi općinske uprave</t>
  </si>
  <si>
    <t>Funkcijska klasifikacija: 0131 -OPĆE USLUGE VEZANE ZA SLUŽBENIKE</t>
  </si>
  <si>
    <t>Aktivnost A100-03: rashodi općinske uprave</t>
  </si>
  <si>
    <t>Bruto I plaće zaposlenih</t>
  </si>
  <si>
    <t>Plaće( neto + dop.MIO+porez DH) načelnik, referent,komunalni redar i radnika</t>
  </si>
  <si>
    <t>Ostali rashodi</t>
  </si>
  <si>
    <t>Ostali rashodi za zaposlene</t>
  </si>
  <si>
    <t xml:space="preserve">Doprinosi na plaće </t>
  </si>
  <si>
    <t>Doprinosi na plaće zadravstveno</t>
  </si>
  <si>
    <t>Seminari,simpozij i savjetovanja</t>
  </si>
  <si>
    <t>Naknada za korištenje vl.autom.u službene svrhe</t>
  </si>
  <si>
    <t>Funkcijska klasifikacija: 0432,0435 -Nafta i prirodni plin,električna energija</t>
  </si>
  <si>
    <t>Rashodi za utrošak uredskoga materijala i literature</t>
  </si>
  <si>
    <t>Rashodi za materijal za čišćenje i higijenske potrebe općinske zgrade</t>
  </si>
  <si>
    <t>Utrošak elek.energije nova općinska zgrada</t>
  </si>
  <si>
    <t>Utrošak elek.energije stara općinska zgrada,športski objekti</t>
  </si>
  <si>
    <t>Utrošak elek.energije dom Jaruge i groblje Jaruge</t>
  </si>
  <si>
    <t>Utrošak plina</t>
  </si>
  <si>
    <t>Sitan inventar</t>
  </si>
  <si>
    <t>Funkcijska klasifikacija: 0460 -Komunikacija</t>
  </si>
  <si>
    <t>Rashodi za usluge telefona,telefaxa, internet</t>
  </si>
  <si>
    <t>Rashodi za ENC</t>
  </si>
  <si>
    <t>Rashodi za usluge poštarine, pismena i prijemni knjiga</t>
  </si>
  <si>
    <t>Usluge tekuće i investicijski održavanja kanc.opreme -fotokopirni stroj</t>
  </si>
  <si>
    <t>Usluge objave javnih natječaja</t>
  </si>
  <si>
    <t>Promidžbeni materijal</t>
  </si>
  <si>
    <t>Ostale usluge informiranja-TISAK ODLUKA SLUŽBENI VJESNIK-DIOZIT</t>
  </si>
  <si>
    <t>Medijska pračenja udruga i troškovi škole plivanja</t>
  </si>
  <si>
    <t>Obveze prevetnivni zdrav.pregledi zaposlenika</t>
  </si>
  <si>
    <t>Usluge odvjetnika i pravnog savjetovanja</t>
  </si>
  <si>
    <t>Znanstveno istraživačke usluge( izrada programa, strategija)</t>
  </si>
  <si>
    <t>Usluge provedbe postupka natječaja-javna nabava</t>
  </si>
  <si>
    <t>Usluge ažuriranja općinske web stranice., račun.programa , komulani programi, imovine</t>
  </si>
  <si>
    <t>Grafičke i tiskarske usluge</t>
  </si>
  <si>
    <t>Usluge tiska knjiga "Govor Sikirevaca"</t>
  </si>
  <si>
    <t>Usluge pri registraciji prijevoznih sredstava</t>
  </si>
  <si>
    <t xml:space="preserve">Ostale usluge i naknade( HRT preplata, najam pl. spremnika,PU naplata 5% </t>
  </si>
  <si>
    <t>Naplata 1% prihoda od poreza na DH -fiskalno izravnanje</t>
  </si>
  <si>
    <t>Naplata HP -sufinanciranje troškova poštanske naknade</t>
  </si>
  <si>
    <t>o5</t>
  </si>
  <si>
    <t>Naknada troškova osobama izvan radnog odnosa</t>
  </si>
  <si>
    <t>Naknade troškova osobama izvan radnog odnosa-stručno osposobljavanje</t>
  </si>
  <si>
    <t>Ostali nespomenuti rashodi poslovanja</t>
  </si>
  <si>
    <t>Premije osiguranja prijevoznih sredstava</t>
  </si>
  <si>
    <t>Reprezentacija</t>
  </si>
  <si>
    <t>Tuzemne članarine</t>
  </si>
  <si>
    <t>Javnobilježničke pristojbe</t>
  </si>
  <si>
    <t>Rashodi za nabavu zastava,groba,javna priznanja</t>
  </si>
  <si>
    <t>Financijski rashodi</t>
  </si>
  <si>
    <t>Usluge banaka</t>
  </si>
  <si>
    <t>Usluge FINE</t>
  </si>
  <si>
    <t>Ostali financijski rashodi( po Rješenju PBZ ostavina pokojni Budimir Stjepan )</t>
  </si>
  <si>
    <t>Pomoći unutar općeg proračuna</t>
  </si>
  <si>
    <t>BPŽ široko pojasni internet-po sporazumu</t>
  </si>
  <si>
    <t>Provedba ravnopravnosti spolova</t>
  </si>
  <si>
    <t>Povrat sredstava (krive uplate,jamčevine, naknade FZOEU )</t>
  </si>
  <si>
    <t>Aktivnost K1001-04:Ulaganje u računalne programe za potrebe rada  JUO-a</t>
  </si>
  <si>
    <t>Rashodi za nabavu nefinancijske imovine</t>
  </si>
  <si>
    <t>Rashodi za nabavu dugotrajne imovine</t>
  </si>
  <si>
    <t>Ulaganje u računalne programe</t>
  </si>
  <si>
    <t>VATROGASTVO I CIVILNA ZAŠTITA</t>
  </si>
  <si>
    <t>Program 1002: VATOGASNE DJELATNOSTI I CIVILNE ZAŠTITE</t>
  </si>
  <si>
    <t>Funkcijska klasifikacija: 0320 – USLUGE PROTUPOŽARNE ZAŠTITE</t>
  </si>
  <si>
    <t>Izvori financiranja: 11 - Opći prihodi i primici</t>
  </si>
  <si>
    <t>Aktivnost A1002-01: VATROGASTVO</t>
  </si>
  <si>
    <t>Utrošak elek.enregije DVD Jaruge Sikirevci</t>
  </si>
  <si>
    <t>Službena,radna i zaštitna odjeća i oprema</t>
  </si>
  <si>
    <t>Tekuće donacije u novcu VZO Sikirevci</t>
  </si>
  <si>
    <t>Naknade vatrogascima za intervencije u požaru</t>
  </si>
  <si>
    <t>Funkcijska klasifikacija: 0220 -CIVILNA OBRANA</t>
  </si>
  <si>
    <t>Aktivnost A1002-02: CIVILNA ZAŠTITA</t>
  </si>
  <si>
    <t>Stručna literatura</t>
  </si>
  <si>
    <t>Materijal i tehnička oprema operativnih snaga(odore,veza,zaštitna oprema)</t>
  </si>
  <si>
    <t>Premije osiguranja za operativne snage</t>
  </si>
  <si>
    <t>Osiguranje uvjeta za evakuaciju,zbrinjavanje i sklanjanje stanovništva</t>
  </si>
  <si>
    <t>Plan djelovanja susutava Civilne zaštite</t>
  </si>
  <si>
    <t>Redovno tekuće ažuriranje priloga i podataka iz sadržaja dokumenata</t>
  </si>
  <si>
    <t>Procjena ugroženosti od požara,Plan zaštite od požara, nadzor</t>
  </si>
  <si>
    <t xml:space="preserve">Tekuće donacije HGSS </t>
  </si>
  <si>
    <t>Program 1003- KOMUNALNO GRAĐENJE STAMBENI I POSLOVNI PROSTORI OPĆINE</t>
  </si>
  <si>
    <t>Funkcijska klasifikacija: 04-Ekonomski poslovi</t>
  </si>
  <si>
    <t>Izvor financiranja: 01- Opći prihodi i primici,o4-Prihodi za posebne namjene,o5 Pomoći</t>
  </si>
  <si>
    <t>Aktivnost A1003-01: Rashodi za materijal i usluge</t>
  </si>
  <si>
    <t>Materijal  tekuće i investicijski održavanja objekata u vl.općine</t>
  </si>
  <si>
    <t xml:space="preserve">Materijal tekuće održavanje objekta za namjenu dječje  igraonice </t>
  </si>
  <si>
    <t>Usluge tekuće i investicijski održavanja objekata u vl.općine</t>
  </si>
  <si>
    <t>Geodetsko-katastarske usluge -geodetske podloge – k.o.Sikirevci i k.o.Jaruge</t>
  </si>
  <si>
    <t>Usluge stručni i građevinski nadzor</t>
  </si>
  <si>
    <t>Aktivnost K1003-02: Izgradnja objekata i dodatna ulaganja u objekte</t>
  </si>
  <si>
    <t xml:space="preserve"> RASHODI (ZA NABAVU NEFIN. IMOVINE) </t>
  </si>
  <si>
    <t>Rashodi za nabavu neproiz. Imovine</t>
  </si>
  <si>
    <t>Građevinsko zemljište  ili objekti-kupovina</t>
  </si>
  <si>
    <t xml:space="preserve"> Rashodi za nabavu dugotrajne imovine-objekti</t>
  </si>
  <si>
    <t>izgradnja školske športske dvorane u Sikirevcima</t>
  </si>
  <si>
    <t>Izgradnja Ribarske kuće u Jarugama</t>
  </si>
  <si>
    <t xml:space="preserve">Izgradnja Reciklažnog dvorišta </t>
  </si>
  <si>
    <t xml:space="preserve">Izgradnja hale za kom.poduzeće Sikirevčanka </t>
  </si>
  <si>
    <t xml:space="preserve">Izgradanja dječjeg igrališta ul.A.Stepinca </t>
  </si>
  <si>
    <t>Izgradnja sportskih terena Jelas Sikirevci</t>
  </si>
  <si>
    <t>Izgradnja objekta za Dječji vrtić i projekt</t>
  </si>
  <si>
    <t>Dodatna ulaganja u objekte</t>
  </si>
  <si>
    <t>Dodatna ulaganja u staru općinsku zgradu-energetska obnova</t>
  </si>
  <si>
    <t xml:space="preserve">Dodatna ulaganja u športski objekt i terene  Sikirevci-navodnjavanje </t>
  </si>
  <si>
    <t>Dodatna ulaganja u športski objekt(sanitarni čvor)   i terene Jaruge-navodnjavanje</t>
  </si>
  <si>
    <t>Aktivnost K1003-03: Vodovod , kanalizacija i plinska mreža</t>
  </si>
  <si>
    <t>Funkcijska klasifikacija: 0520 – Gospodarenje otpadnim vodama</t>
  </si>
  <si>
    <t>Izvori financiranja:01 - Opći prihodi i primici, 91 višak prihoda</t>
  </si>
  <si>
    <t>RAHODI (ZA NABAVU NEFIN. IMOVINE)</t>
  </si>
  <si>
    <t xml:space="preserve"> Rashodi za nabavu dugotrajne imovine</t>
  </si>
  <si>
    <t>Aglomelioracija Sikirevci-Jaruge(BROD 3) projekt kanalizacija</t>
  </si>
  <si>
    <t>Plinofikacija-plinska mreža</t>
  </si>
  <si>
    <t>Sufinanciranje priključaka na vodovodnu mrežu</t>
  </si>
  <si>
    <t>Izgradnja (produženje) vodovodne mreže -sufinanciranje</t>
  </si>
  <si>
    <t>Aktivnost K1003-04: Uredsko Opremanje poslovnih, komunalnih i drugih objekata</t>
  </si>
  <si>
    <t>Kapitalni projekt 04. Opremanje poslovnih i drugih zgrada i društvenih objekata</t>
  </si>
  <si>
    <t>Funkcijska klasifikacija: 01 - Opće javne usluge</t>
  </si>
  <si>
    <t xml:space="preserve">RASHODI (ZA NABAVU NEFIN. IMOVINE) </t>
  </si>
  <si>
    <t xml:space="preserve">izgradnja inter.mreže WFI </t>
  </si>
  <si>
    <t>Nabava informatičke opreme u općini ( laptop, digitalna arhiva)</t>
  </si>
  <si>
    <t>Uredski namještaj zgrada općine</t>
  </si>
  <si>
    <t>Oprema za grijanje i hlađenje za objekte u vl.općine</t>
  </si>
  <si>
    <t>Ostala oprema za potrebe objekata u vl.općine</t>
  </si>
  <si>
    <t>Oprema za šport nogometa</t>
  </si>
  <si>
    <t xml:space="preserve"> KOMUNALNA IZGRADNJA-CESTOGRADNJA, JAVNA RASVJETA</t>
  </si>
  <si>
    <t>Funkcijska klasifikacija: 0451 – Cestovni promet</t>
  </si>
  <si>
    <t>Izvor financiranja: 01- Opći prihodi i primici,o4-Prihodi za posebne namjene, o5 Pomoći</t>
  </si>
  <si>
    <t>Aktivnost K1003-05: Izgradnja nerazvrstanih cesta, nogostupa i parkirališta</t>
  </si>
  <si>
    <t>Izgradnja ceste Sv.Donat u Sikirevcima</t>
  </si>
  <si>
    <t>Izgradnja ceste L.Mandića Jaruge</t>
  </si>
  <si>
    <t xml:space="preserve">Izgradnja ceste odvojak II.Lj.Gaja </t>
  </si>
  <si>
    <t>Postavljanje Info touch disply</t>
  </si>
  <si>
    <t>Završni radovi Park šetnica</t>
  </si>
  <si>
    <t>Izgradnja odvojak ceste A. Stepinca (Mrsulja)</t>
  </si>
  <si>
    <t>Izgradnja ceste Berava u Jarugama(između crkve i škole)</t>
  </si>
  <si>
    <t>Opločavanje gl.kanala Jelas ispred općinske zgrade u Sikirevcima</t>
  </si>
  <si>
    <t>Postavljanje prijelazni drveni mostovi</t>
  </si>
  <si>
    <t>Izgradnja parkirališta kod općine</t>
  </si>
  <si>
    <t>Izgradnja parkirališta -preko puta crkve Sikirevci uz cestu DC7</t>
  </si>
  <si>
    <t>Izgradnja  parkirališta ispred objekta Ambulante Jaruge</t>
  </si>
  <si>
    <t>Izgradnja  parkirališta ispred objekta Ambulante Sikirevci</t>
  </si>
  <si>
    <t>Rekonstrukcija ceste ispred nove općinske zgrade</t>
  </si>
  <si>
    <t>Rekonstrukcija pješački staza u Jarugama</t>
  </si>
  <si>
    <t>Rekonstrukcija Ul.B.Kašića Sikirevci</t>
  </si>
  <si>
    <t>Rekonstrukcija ul. S.Radića Sikirevci</t>
  </si>
  <si>
    <t>Rekonstrukcija pješački staza u Sikirevcima Lj.Gaja parna i neparna strana</t>
  </si>
  <si>
    <t>Rekonstrukcija pješački staza u Sikirevcima A.Stepinca parna i neparna strana</t>
  </si>
  <si>
    <t>Postavljanje trepteće markere gl.cesta u Sikirevcima</t>
  </si>
  <si>
    <t>Postavljanje trepteće markere gl.cesta u Jarugama</t>
  </si>
  <si>
    <t>Funkcijska klasifikacija: 0640 – ULUČNA RASVJETA</t>
  </si>
  <si>
    <t>Izvori financiranja:01 - Opći prihodi i primici</t>
  </si>
  <si>
    <t>Aktivnost K1003-06: JAVNA RASVJETA</t>
  </si>
  <si>
    <t>Rekonstrukcija Javne rasvjete u oba naselja</t>
  </si>
  <si>
    <t>Postavljanje javne rasvjete i biste -park šetnica Sikirevci</t>
  </si>
  <si>
    <t xml:space="preserve"> </t>
  </si>
  <si>
    <t>PRIPREMA ZEMLJIŠTA I IMOVINE , PROSTORNO PLANIRANJE</t>
  </si>
  <si>
    <t>Funkcijska klasifikacija: 04 - Ekonomski poslovi</t>
  </si>
  <si>
    <t>Aktivnost K1003-07: Poduzetnička zona- JARIČIŠTE</t>
  </si>
  <si>
    <t>Kapitalni projekt 06002.  Izgradnja komunalne infrastrukture i ostala ulaganja</t>
  </si>
  <si>
    <t>Izvor financiranja: 01- Opći prihodi i primici,o3-Prihodi za posebne namjene</t>
  </si>
  <si>
    <t>RASHODI (ZA NABAVU NEFIN. IM.)</t>
  </si>
  <si>
    <t>Rashodi za nabavu proizvedne imovine</t>
  </si>
  <si>
    <t xml:space="preserve">Izrada detaljnog prostornog plana industr.zone </t>
  </si>
  <si>
    <t>Aktivnost K1003-08: PROSTORNO PLANIRANJE- IZRADA PROJEKATA ZA GRAĐENJE</t>
  </si>
  <si>
    <t>Izrada studijske dokum,.razvoja vodno-komun.infastr.</t>
  </si>
  <si>
    <t>Projektna dokumentacija za izgradnju cesta Sv.Donat</t>
  </si>
  <si>
    <t>Projektna dokumentacija za izgradnju cesta Berava Jaruge</t>
  </si>
  <si>
    <t>projektna dokumentacija za izgradnju Hale za kom.poduzeće Sikirevčanka</t>
  </si>
  <si>
    <t>Projektna dokumentacija za izgradnju trg s fontanom</t>
  </si>
  <si>
    <t>Projektna dokumentacija za izgradnju staračkog doma</t>
  </si>
  <si>
    <t>Projektna dokumentacija za izgradnju nove športske svlačione Sikirevci</t>
  </si>
  <si>
    <t>Projektna dokumentacija za izgradnju višenamjeske zgrade (centar sela) Sikirevci</t>
  </si>
  <si>
    <t xml:space="preserve"> Program 1004 ODRŽAVANJE KOMUNALNE INFRASTRUKTURE</t>
  </si>
  <si>
    <t>Funkcijska klasifikacija: 06 – Redovni rashodi vezani za stanovanje i komun.pogodnosti</t>
  </si>
  <si>
    <t>Izvori financiranja:01 - Opći prihodi i primici, 05 pomoći</t>
  </si>
  <si>
    <t>Aktivnost A1004-01: Redovna komunalna djelatnost-JAVNI RADOVI</t>
  </si>
  <si>
    <t>Plaće-javni radovi</t>
  </si>
  <si>
    <t>Doprinosi na plaće</t>
  </si>
  <si>
    <t>Funkcijska klasifikacija: 0660 – rashodi vezani za stanovanje i kom.pogodnosti koji nisu</t>
  </si>
  <si>
    <t>Aktivnost A1004-02:Održavanje javnih površina i nerazvrstanih cesta</t>
  </si>
  <si>
    <t>Utrošak goriva za strojeve ,uređaje i traktor</t>
  </si>
  <si>
    <t>Materijal i dijelovi za tekuće i investicijsko održavanje strojeva i uređaja te prijevoznih sredstava</t>
  </si>
  <si>
    <t>Materijal i dijelovi za tekuće i investicijsko održavanje parkova, dječjih igrališta i sl.</t>
  </si>
  <si>
    <t>Službena ,radna i zaštitna odjeća i obuća</t>
  </si>
  <si>
    <t>Usluge održavanja nerazvrstanih  cesta i poljskih putova-nasipanje tucaikom</t>
  </si>
  <si>
    <t>Usluge košenja javnih površina Sikirevci i Jaruge</t>
  </si>
  <si>
    <t>usluge izvođenja manjih građevinski radova</t>
  </si>
  <si>
    <t xml:space="preserve">Usluge odvoza klaoničkog otpada </t>
  </si>
  <si>
    <t xml:space="preserve">Saniranje starih i napuštenih objekata </t>
  </si>
  <si>
    <t xml:space="preserve">Naknada za slivnu vodnu naknadu </t>
  </si>
  <si>
    <t>Naknada za utrošak vode</t>
  </si>
  <si>
    <t>Naknada za odvoz smeća</t>
  </si>
  <si>
    <t>Deratizacija i dezinsekcija i stručni nadzor</t>
  </si>
  <si>
    <t>Dimnjačarske i ekološke usluge</t>
  </si>
  <si>
    <t>Pričuva</t>
  </si>
  <si>
    <t>Rashodi vezano za zbrinjavanje životinja(psi lutalice)</t>
  </si>
  <si>
    <t>Usluge održavanja Zimske službe</t>
  </si>
  <si>
    <t>Usluge rada strojem(rušenje ,uređenje javnih površina)</t>
  </si>
  <si>
    <t>Horikkulturalno uređenje za oba naselja</t>
  </si>
  <si>
    <t>Ugovori o djelu-komunalni radnici povremeni( obračun bruto plaće)</t>
  </si>
  <si>
    <t>Aktivnost K1004-03 Nabava strojeva, uređaja i prijev.sredstava za održavanje javnih površina</t>
  </si>
  <si>
    <t>Postrojenje i oprema</t>
  </si>
  <si>
    <t>Nabava strojeva i  uređaja za komunalne potrebe</t>
  </si>
  <si>
    <t>Nabava semafora za nog.terene (Sikirevci i Jaruge)</t>
  </si>
  <si>
    <t>Nabava turističke signalizacije oba naselja</t>
  </si>
  <si>
    <t xml:space="preserve">Nabava opreme za dječje i javne parkove </t>
  </si>
  <si>
    <t>Nabava kombi vozila 8+1</t>
  </si>
  <si>
    <t xml:space="preserve">Nabava dostavno  vozilo </t>
  </si>
  <si>
    <t>Aktivnost A1004-04 Utrošak javne rasvjete i održavanje</t>
  </si>
  <si>
    <t>Urošak javne rasvjete naselje JARUGE</t>
  </si>
  <si>
    <t>Utrošak OPSKRBA javna rasvjeta SIKIREVCI</t>
  </si>
  <si>
    <t>Usluge tekućeg održavanja javne rasvjete za oba naselja</t>
  </si>
  <si>
    <t>Aktivnost A1004-05 Održavanje mjesnih groblja Sikirevci i Jaruge</t>
  </si>
  <si>
    <t xml:space="preserve">Materijal i dijelovi sakralnih objekata na mjesnim grobljima </t>
  </si>
  <si>
    <t>Tekuće održavanje mjesnih groblja-košenje groblja</t>
  </si>
  <si>
    <t>Usluge održavanja sakralnih objekata na mjesnim grobljima općine</t>
  </si>
  <si>
    <t>Rashodi protokola na spomen obilježjima poginulim Hrvatskim braniteljima</t>
  </si>
  <si>
    <t>Izgradnja grobnih staza u oba mjesna groblja općine</t>
  </si>
  <si>
    <t>Grobna ograda -groblje Sikirevci</t>
  </si>
  <si>
    <t>POLJOPRIVREDA</t>
  </si>
  <si>
    <t>Program 1005:UNAPREĐENJE POLJOPRIVREDE, GOSPODARSTVA I PODUZETNIŠTVA</t>
  </si>
  <si>
    <t>Izvori financiranja: 12 - Opći prihodi i primici</t>
  </si>
  <si>
    <t>Aktivnost A1005-01: Poticanje poljoprivredne proizvodnje i stočarstva</t>
  </si>
  <si>
    <t>Ostali nespomenuti rashodi</t>
  </si>
  <si>
    <t>Rashodi za usluge prijevoza(promocija i predstavljanje općine)</t>
  </si>
  <si>
    <t>Rashodi za usluge prijevoza za sajmove i sl.</t>
  </si>
  <si>
    <t>Kapitalne pomoći županiji obrana od tuče</t>
  </si>
  <si>
    <t xml:space="preserve"> GOSPODARSTVO I PODUZETNIŠTVO</t>
  </si>
  <si>
    <t>Izvori financiranja. 11 - Opći prihodi i primici</t>
  </si>
  <si>
    <t>Aktivnost A1005-02: Poticanje proizvodnje, otvaranje malih obrta, OPG-a  i politika  zapošljavanja</t>
  </si>
  <si>
    <t>Članarina LAG Slavonska ravnica</t>
  </si>
  <si>
    <t>POTICANJE kapitalne fin.pomoći</t>
  </si>
  <si>
    <t xml:space="preserve"> Kapitalne fin.potpore-izgradnja novih i kupovina izgrađ. Kuća</t>
  </si>
  <si>
    <t xml:space="preserve"> Kapitalne fin.potpore  za poticanje  otvranja soba za najma, etno-eko kuća</t>
  </si>
  <si>
    <t xml:space="preserve"> Kapitalne fin.potpore za otvaranje   malih obrta i poduzetnika(otvaranje novih i unapređenje starih), pticanje OPG-a</t>
  </si>
  <si>
    <t>SOCIJALNA SKRB I POMOĆ</t>
  </si>
  <si>
    <t>Program 1006: Socijalna zaštita i pomoći starim i neomoćnim</t>
  </si>
  <si>
    <t>Funkcijska klasifikacija: 1090 -Aktivnosti socijalne zaštite koje nisu drugdje svrstane</t>
  </si>
  <si>
    <t>Izvori financiranja. O1 - Opći prihodi i primici;   O51 tekuće pomoći žup.proračun;052 pomoć EU</t>
  </si>
  <si>
    <t>Aktivnost A1006-01: Socijalne  pomoći  građanima i kućanstvima</t>
  </si>
  <si>
    <t>Rashodi za aktivnost dobrovljnog davanja krvi akcija Crveni križ</t>
  </si>
  <si>
    <t>Naknade građanima i kućanstvima na temelju osiguranja i druge naknade</t>
  </si>
  <si>
    <t>Naknade građanima i kućanstvima iz proračuna u novcu obiteljima i samcima</t>
  </si>
  <si>
    <t>Naknade u novcu roditeljima novorođene djece</t>
  </si>
  <si>
    <t>Naknade u novcu roditeljima za pomoć u nabavi školskih udžbenika I.-VIII razreda</t>
  </si>
  <si>
    <t>Naknade u novcu za nabavu ogrjeva</t>
  </si>
  <si>
    <t>Naknade u naravi za stanovanje (plaćanje režija , nabava hrane, po odluci OV-a soc.pomoći))</t>
  </si>
  <si>
    <t>Zakonska osnova Crvenom križu Sl.Brod</t>
  </si>
  <si>
    <t>Aktivnost A1006-02 PROGRAM ZAŽELI (pomoć i njega u kući)</t>
  </si>
  <si>
    <t>Izvori financiranja: O5 Pomoći EU</t>
  </si>
  <si>
    <t>o4</t>
  </si>
  <si>
    <t>Bruto plaće</t>
  </si>
  <si>
    <t>Plaće( neto + dop.MIO+porez DH) zaposleni po programu</t>
  </si>
  <si>
    <t>Ostali rashodi zaposlenih</t>
  </si>
  <si>
    <t>Doprinosi na plaće zdravstveno</t>
  </si>
  <si>
    <t>Ostale naknade troškova zaposlenim</t>
  </si>
  <si>
    <t>Materijalne potrepštine korisnicima</t>
  </si>
  <si>
    <t>Usluge promidžbe i vidljivosti</t>
  </si>
  <si>
    <t>Neizravni troškovi projekta</t>
  </si>
  <si>
    <t>Intelektualne i osobne usluge</t>
  </si>
  <si>
    <t>SPORT, KULTURA, VJERSKE ZAJEDNICE</t>
  </si>
  <si>
    <t>Program 1007: SPORT, KULTURA, ,VJERSKE ZAJEDNICE</t>
  </si>
  <si>
    <t>Funkcijska klasifikacija: 08 - Rekreacija, kultura i religija</t>
  </si>
  <si>
    <t>Izvori financiranja. 01 - Opći prihodi i primici</t>
  </si>
  <si>
    <t>Aktivnost A1007-01: Tekuće i kapitalne donacije ŠPORT</t>
  </si>
  <si>
    <t>Tekuće donacije u novcu NK SIKIREVCI</t>
  </si>
  <si>
    <t>Tekuće donacije u novcu NK SLOGA JARUGE</t>
  </si>
  <si>
    <t>Tekuće donacije u novcu KONJOGOJSKA UDRUGA SIKIREVCI</t>
  </si>
  <si>
    <t>Tekuće donacije u novcu LD GRANIČAR</t>
  </si>
  <si>
    <t>Tekuće donacije u novcu ŠKOLA NOGOMETA SIKIREVCI</t>
  </si>
  <si>
    <t>Tekuće donacije u novcu RD SMUĐ SIKIREVCI</t>
  </si>
  <si>
    <t>Tekuće donacije u novcu RD GRGEČ JARUGE</t>
  </si>
  <si>
    <t>Tekuće donacije udrugama bez javnog poziva</t>
  </si>
  <si>
    <t>Aktivnost A1007-02: Tekuće i kapitalne donacije KULTURA</t>
  </si>
  <si>
    <t>Tekuće donacije u novcu KUD SLOGA SIKIREVCI</t>
  </si>
  <si>
    <t>Tekuće donacije u novcu UDRUGA KOŽUH</t>
  </si>
  <si>
    <t>Tekuće donacije u novcu UDRUGA SIKIREVAČKI MOTIVI</t>
  </si>
  <si>
    <t>Aktivnost A1007-03: Tekuće i kapitalne donacije UDRUGE GRAĐANA</t>
  </si>
  <si>
    <t>Tekuće donacije u novcu Udruga Misija</t>
  </si>
  <si>
    <t>Tekuće donacije u novcu DVD Sikirevci</t>
  </si>
  <si>
    <t>Tekuće donacije u novcu Udrugama bez javnog poziva</t>
  </si>
  <si>
    <t>Tekuće donacije udruga slijepih BPŽ-e</t>
  </si>
  <si>
    <t>Tekuće donacije u novcu Sindikalna podružnica U Umirovljenika Sikirevci</t>
  </si>
  <si>
    <t>Aktivnost A1007-04: Tekuće i kapitalne donacije VJERSKE ZAJEDNICE</t>
  </si>
  <si>
    <t>Tekuće donacije u novcu Udruga FRAMA</t>
  </si>
  <si>
    <t>Tekuće donacije u novcu župa Sikirevci</t>
  </si>
  <si>
    <t>ŠKOLSKO OBRAZOVANJE-PREŠKOLSKO,OSNOVNO,VISOKO I VIŠE</t>
  </si>
  <si>
    <t>Program 1008: Program predškolskog odgoja i obrazovanja</t>
  </si>
  <si>
    <t>Funkcijska klasifikacija: 09 - Obrazovanje</t>
  </si>
  <si>
    <t>Aktivnost A1008-01: Redovan rad PREDŠKOLE</t>
  </si>
  <si>
    <t>Rashodi za nabavu materijala za rad predškolskog odgoja</t>
  </si>
  <si>
    <t>Sufinanciranje igraonice</t>
  </si>
  <si>
    <t>o1,o5</t>
  </si>
  <si>
    <t>Sufinanciranje programa male škole ZVRK</t>
  </si>
  <si>
    <t xml:space="preserve">Aktivnost A1008-02: Redovan rad  </t>
  </si>
  <si>
    <t>Sufinanciranje dio cijene prijevoza učenika srednjoškolaca</t>
  </si>
  <si>
    <t>Aktivnost A1008-03: Redovan rad  OSNOVE ŠKOLE</t>
  </si>
  <si>
    <t>Kapitalne donacije -dječja bicikla za učenike 3. ili 4. raz. Osnove škole</t>
  </si>
  <si>
    <t>Aktivnost A1008-04: Redovan rad STUDENTI</t>
  </si>
  <si>
    <t>Stipendiranje studenata-jednokratno godišnje</t>
  </si>
  <si>
    <t>Program 1009 OTPLATA PRIMLJENIH KREDITA</t>
  </si>
  <si>
    <t>Aktivnost A1009-01: Otplata zajma za otplatu primljenih kredita -glavnice+kamate</t>
  </si>
  <si>
    <t xml:space="preserve">Kamate za primljene kredite i  zajmove </t>
  </si>
  <si>
    <t>Kamate za primljene kredite po leasingu</t>
  </si>
  <si>
    <t>Izdaci za otplatu glavnice primljenih kredita i zajmova</t>
  </si>
  <si>
    <t>Otplata glavnice primljenih kredita (NABAVA TRAKTORA)</t>
  </si>
  <si>
    <t>Otplata glavnice po financijskom leasingu od kreditnih institucija</t>
  </si>
  <si>
    <t>UKUPNI RASHODI   3+4</t>
  </si>
  <si>
    <t>UKUPNI IZDACI        5</t>
  </si>
  <si>
    <t>Članak 4.</t>
  </si>
  <si>
    <t>Ovo Polugodišnje izvješće o izvršenju Proračuna za vremesko razdoblje od 01.siječnja do 30.06.2021. g. Stupa na snagu danom objave u "Služenom vijesniku Brodsko-posavske"županije"  i bit će objavljeno na službeni stranicama općine Sikirevci www.opcina-sikirevci.hr</t>
  </si>
  <si>
    <t>OPĆINSKO VIJEĆE</t>
  </si>
  <si>
    <t xml:space="preserve">OPĆINE SIKIREVCI </t>
  </si>
  <si>
    <t>KLASA:400-06/21-01/2</t>
  </si>
  <si>
    <t>URBROJ:2178/26-02-21-01</t>
  </si>
  <si>
    <t>SIKIREVCI; 14. srpanj 2021.</t>
  </si>
  <si>
    <t>Predsjednik Općinskog vijeća:</t>
  </si>
  <si>
    <t>Tomislav Zovko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</si>
</sst>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@"/>
    <numFmt numFmtId="167" formatCode="#,###.00"/>
    <numFmt numFmtId="168" formatCode="#,##0"/>
  </numFmts>
  <fonts count="2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b/>
      <i/>
      <sz val="10"/>
      <name val="Book Antiqua"/>
      <family val="1"/>
    </font>
    <font>
      <b/>
      <sz val="8"/>
      <name val="Tahoma"/>
      <family val="2"/>
    </font>
    <font>
      <b/>
      <i/>
      <sz val="11"/>
      <name val="Book Antiqua"/>
      <family val="1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47"/>
      <name val="Arial"/>
      <family val="2"/>
    </font>
    <font>
      <b/>
      <sz val="10.5"/>
      <name val="Arial"/>
      <family val="2"/>
    </font>
    <font>
      <b/>
      <sz val="11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sz val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5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>
      <alignment wrapText="1"/>
    </xf>
    <xf numFmtId="164" fontId="7" fillId="0" borderId="2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164" fontId="7" fillId="0" borderId="4" xfId="0" applyFont="1" applyBorder="1" applyAlignment="1">
      <alignment wrapText="1"/>
    </xf>
    <xf numFmtId="166" fontId="7" fillId="2" borderId="2" xfId="0" applyNumberFormat="1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/>
    </xf>
    <xf numFmtId="164" fontId="5" fillId="0" borderId="0" xfId="0" applyFont="1" applyAlignment="1">
      <alignment wrapText="1"/>
    </xf>
    <xf numFmtId="166" fontId="8" fillId="3" borderId="6" xfId="0" applyNumberFormat="1" applyFont="1" applyFill="1" applyBorder="1" applyAlignment="1">
      <alignment horizontal="center" wrapText="1"/>
    </xf>
    <xf numFmtId="166" fontId="8" fillId="4" borderId="7" xfId="0" applyNumberFormat="1" applyFont="1" applyFill="1" applyBorder="1" applyAlignment="1">
      <alignment horizontal="center"/>
    </xf>
    <xf numFmtId="166" fontId="8" fillId="3" borderId="7" xfId="0" applyNumberFormat="1" applyFont="1" applyFill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5" fillId="0" borderId="8" xfId="0" applyFont="1" applyBorder="1" applyAlignment="1">
      <alignment/>
    </xf>
    <xf numFmtId="164" fontId="5" fillId="0" borderId="8" xfId="0" applyFont="1" applyBorder="1" applyAlignment="1">
      <alignment wrapText="1"/>
    </xf>
    <xf numFmtId="167" fontId="5" fillId="0" borderId="7" xfId="0" applyNumberFormat="1" applyFont="1" applyBorder="1" applyAlignment="1">
      <alignment/>
    </xf>
    <xf numFmtId="165" fontId="5" fillId="0" borderId="7" xfId="0" applyNumberFormat="1" applyFont="1" applyBorder="1" applyAlignment="1">
      <alignment/>
    </xf>
    <xf numFmtId="168" fontId="9" fillId="5" borderId="9" xfId="0" applyNumberFormat="1" applyFont="1" applyFill="1" applyBorder="1" applyAlignment="1">
      <alignment/>
    </xf>
    <xf numFmtId="165" fontId="5" fillId="0" borderId="7" xfId="0" applyNumberFormat="1" applyFont="1" applyBorder="1" applyAlignment="1">
      <alignment/>
    </xf>
    <xf numFmtId="164" fontId="10" fillId="0" borderId="0" xfId="0" applyFont="1" applyAlignment="1">
      <alignment/>
    </xf>
    <xf numFmtId="164" fontId="10" fillId="0" borderId="8" xfId="0" applyFont="1" applyBorder="1" applyAlignment="1">
      <alignment/>
    </xf>
    <xf numFmtId="165" fontId="8" fillId="0" borderId="7" xfId="0" applyNumberFormat="1" applyFont="1" applyBorder="1" applyAlignment="1">
      <alignment/>
    </xf>
    <xf numFmtId="164" fontId="10" fillId="0" borderId="8" xfId="0" applyFont="1" applyBorder="1" applyAlignment="1">
      <alignment wrapText="1"/>
    </xf>
    <xf numFmtId="165" fontId="7" fillId="0" borderId="7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165" fontId="7" fillId="0" borderId="2" xfId="0" applyNumberFormat="1" applyFont="1" applyBorder="1" applyAlignment="1">
      <alignment/>
    </xf>
    <xf numFmtId="164" fontId="5" fillId="0" borderId="2" xfId="0" applyFont="1" applyBorder="1" applyAlignment="1">
      <alignment/>
    </xf>
    <xf numFmtId="165" fontId="5" fillId="0" borderId="2" xfId="0" applyNumberFormat="1" applyFont="1" applyBorder="1" applyAlignment="1">
      <alignment/>
    </xf>
    <xf numFmtId="165" fontId="7" fillId="0" borderId="7" xfId="0" applyNumberFormat="1" applyFont="1" applyBorder="1" applyAlignment="1">
      <alignment/>
    </xf>
    <xf numFmtId="164" fontId="5" fillId="0" borderId="7" xfId="0" applyFont="1" applyBorder="1" applyAlignment="1">
      <alignment/>
    </xf>
    <xf numFmtId="165" fontId="7" fillId="0" borderId="2" xfId="0" applyNumberFormat="1" applyFont="1" applyBorder="1" applyAlignment="1">
      <alignment/>
    </xf>
    <xf numFmtId="164" fontId="5" fillId="5" borderId="0" xfId="0" applyFont="1" applyFill="1" applyAlignment="1">
      <alignment/>
    </xf>
    <xf numFmtId="164" fontId="6" fillId="0" borderId="8" xfId="0" applyFont="1" applyBorder="1" applyAlignment="1">
      <alignment/>
    </xf>
    <xf numFmtId="164" fontId="6" fillId="0" borderId="8" xfId="0" applyFont="1" applyBorder="1" applyAlignment="1">
      <alignment wrapText="1"/>
    </xf>
    <xf numFmtId="164" fontId="6" fillId="0" borderId="0" xfId="0" applyFont="1" applyBorder="1" applyAlignment="1">
      <alignment horizontal="left" wrapText="1"/>
    </xf>
    <xf numFmtId="165" fontId="5" fillId="0" borderId="0" xfId="0" applyNumberFormat="1" applyFont="1" applyAlignment="1">
      <alignment/>
    </xf>
    <xf numFmtId="164" fontId="1" fillId="6" borderId="10" xfId="0" applyFont="1" applyFill="1" applyBorder="1" applyAlignment="1">
      <alignment horizontal="right" wrapText="1"/>
    </xf>
    <xf numFmtId="164" fontId="1" fillId="6" borderId="11" xfId="0" applyFont="1" applyFill="1" applyBorder="1" applyAlignment="1">
      <alignment horizontal="right" wrapText="1"/>
    </xf>
    <xf numFmtId="164" fontId="1" fillId="6" borderId="11" xfId="0" applyFont="1" applyFill="1" applyBorder="1" applyAlignment="1">
      <alignment horizontal="center" wrapText="1"/>
    </xf>
    <xf numFmtId="165" fontId="1" fillId="6" borderId="12" xfId="0" applyNumberFormat="1" applyFont="1" applyFill="1" applyBorder="1" applyAlignment="1">
      <alignment horizontal="center" wrapText="1"/>
    </xf>
    <xf numFmtId="164" fontId="1" fillId="0" borderId="0" xfId="0" applyFont="1" applyAlignment="1">
      <alignment wrapText="1"/>
    </xf>
    <xf numFmtId="166" fontId="1" fillId="6" borderId="13" xfId="0" applyNumberFormat="1" applyFont="1" applyFill="1" applyBorder="1" applyAlignment="1">
      <alignment horizontal="center" wrapText="1"/>
    </xf>
    <xf numFmtId="166" fontId="1" fillId="6" borderId="14" xfId="0" applyNumberFormat="1" applyFont="1" applyFill="1" applyBorder="1" applyAlignment="1">
      <alignment horizontal="center" wrapText="1"/>
    </xf>
    <xf numFmtId="164" fontId="7" fillId="0" borderId="2" xfId="0" applyFont="1" applyBorder="1" applyAlignment="1">
      <alignment wrapText="1"/>
    </xf>
    <xf numFmtId="168" fontId="1" fillId="6" borderId="1" xfId="0" applyNumberFormat="1" applyFont="1" applyFill="1" applyBorder="1" applyAlignment="1">
      <alignment horizontal="center" wrapText="1"/>
    </xf>
    <xf numFmtId="166" fontId="7" fillId="0" borderId="2" xfId="0" applyNumberFormat="1" applyFont="1" applyBorder="1" applyAlignment="1">
      <alignment horizontal="center"/>
    </xf>
    <xf numFmtId="166" fontId="7" fillId="0" borderId="5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 wrapText="1"/>
    </xf>
    <xf numFmtId="166" fontId="8" fillId="0" borderId="6" xfId="0" applyNumberFormat="1" applyFont="1" applyBorder="1" applyAlignment="1">
      <alignment horizontal="center" wrapText="1"/>
    </xf>
    <xf numFmtId="164" fontId="1" fillId="7" borderId="5" xfId="0" applyFont="1" applyFill="1" applyBorder="1" applyAlignment="1">
      <alignment/>
    </xf>
    <xf numFmtId="164" fontId="1" fillId="7" borderId="7" xfId="0" applyFont="1" applyFill="1" applyBorder="1" applyAlignment="1">
      <alignment wrapText="1"/>
    </xf>
    <xf numFmtId="165" fontId="1" fillId="7" borderId="7" xfId="0" applyNumberFormat="1" applyFont="1" applyFill="1" applyBorder="1" applyAlignment="1">
      <alignment/>
    </xf>
    <xf numFmtId="168" fontId="9" fillId="7" borderId="9" xfId="0" applyNumberFormat="1" applyFont="1" applyFill="1" applyBorder="1" applyAlignment="1">
      <alignment/>
    </xf>
    <xf numFmtId="164" fontId="1" fillId="0" borderId="7" xfId="0" applyFont="1" applyBorder="1" applyAlignment="1">
      <alignment/>
    </xf>
    <xf numFmtId="164" fontId="1" fillId="7" borderId="7" xfId="0" applyFont="1" applyFill="1" applyBorder="1" applyAlignment="1">
      <alignment/>
    </xf>
    <xf numFmtId="164" fontId="0" fillId="7" borderId="7" xfId="0" applyFont="1" applyFill="1" applyBorder="1" applyAlignment="1">
      <alignment/>
    </xf>
    <xf numFmtId="164" fontId="0" fillId="8" borderId="7" xfId="0" applyFont="1" applyFill="1" applyBorder="1" applyAlignment="1">
      <alignment/>
    </xf>
    <xf numFmtId="164" fontId="0" fillId="8" borderId="7" xfId="0" applyFont="1" applyFill="1" applyBorder="1" applyAlignment="1">
      <alignment wrapText="1"/>
    </xf>
    <xf numFmtId="165" fontId="0" fillId="8" borderId="7" xfId="0" applyNumberFormat="1" applyFont="1" applyFill="1" applyBorder="1" applyAlignment="1">
      <alignment/>
    </xf>
    <xf numFmtId="168" fontId="9" fillId="8" borderId="9" xfId="0" applyNumberFormat="1" applyFont="1" applyFill="1" applyBorder="1" applyAlignment="1">
      <alignment/>
    </xf>
    <xf numFmtId="164" fontId="1" fillId="0" borderId="7" xfId="0" applyFont="1" applyFill="1" applyBorder="1" applyAlignment="1">
      <alignment/>
    </xf>
    <xf numFmtId="164" fontId="11" fillId="7" borderId="7" xfId="0" applyFont="1" applyFill="1" applyBorder="1" applyAlignment="1">
      <alignment wrapText="1"/>
    </xf>
    <xf numFmtId="164" fontId="1" fillId="5" borderId="7" xfId="0" applyFont="1" applyFill="1" applyBorder="1" applyAlignment="1">
      <alignment/>
    </xf>
    <xf numFmtId="165" fontId="1" fillId="8" borderId="7" xfId="0" applyNumberFormat="1" applyFont="1" applyFill="1" applyBorder="1" applyAlignment="1">
      <alignment/>
    </xf>
    <xf numFmtId="164" fontId="1" fillId="7" borderId="7" xfId="0" applyFont="1" applyFill="1" applyBorder="1" applyAlignment="1">
      <alignment horizontal="left" wrapText="1"/>
    </xf>
    <xf numFmtId="164" fontId="0" fillId="7" borderId="7" xfId="0" applyFill="1" applyBorder="1" applyAlignment="1">
      <alignment/>
    </xf>
    <xf numFmtId="164" fontId="0" fillId="8" borderId="7" xfId="0" applyFill="1" applyBorder="1" applyAlignment="1">
      <alignment/>
    </xf>
    <xf numFmtId="164" fontId="1" fillId="9" borderId="15" xfId="0" applyFont="1" applyFill="1" applyBorder="1" applyAlignment="1">
      <alignment/>
    </xf>
    <xf numFmtId="164" fontId="1" fillId="9" borderId="16" xfId="0" applyFont="1" applyFill="1" applyBorder="1" applyAlignment="1">
      <alignment/>
    </xf>
    <xf numFmtId="164" fontId="0" fillId="9" borderId="17" xfId="0" applyFill="1" applyBorder="1" applyAlignment="1">
      <alignment/>
    </xf>
    <xf numFmtId="164" fontId="2" fillId="9" borderId="18" xfId="0" applyFont="1" applyFill="1" applyBorder="1" applyAlignment="1">
      <alignment wrapText="1"/>
    </xf>
    <xf numFmtId="165" fontId="1" fillId="9" borderId="19" xfId="0" applyNumberFormat="1" applyFont="1" applyFill="1" applyBorder="1" applyAlignment="1">
      <alignment/>
    </xf>
    <xf numFmtId="168" fontId="9" fillId="10" borderId="9" xfId="0" applyNumberFormat="1" applyFont="1" applyFill="1" applyBorder="1" applyAlignment="1">
      <alignment/>
    </xf>
    <xf numFmtId="164" fontId="2" fillId="0" borderId="0" xfId="0" applyFont="1" applyAlignment="1">
      <alignment/>
    </xf>
    <xf numFmtId="164" fontId="0" fillId="0" borderId="1" xfId="0" applyBorder="1" applyAlignment="1">
      <alignment wrapText="1"/>
    </xf>
    <xf numFmtId="165" fontId="0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0" fillId="7" borderId="5" xfId="0" applyFill="1" applyBorder="1" applyAlignment="1">
      <alignment/>
    </xf>
    <xf numFmtId="164" fontId="0" fillId="8" borderId="7" xfId="0" applyFont="1" applyFill="1" applyBorder="1" applyAlignment="1">
      <alignment horizontal="center"/>
    </xf>
    <xf numFmtId="164" fontId="1" fillId="8" borderId="7" xfId="0" applyFont="1" applyFill="1" applyBorder="1" applyAlignment="1">
      <alignment/>
    </xf>
    <xf numFmtId="164" fontId="0" fillId="7" borderId="7" xfId="0" applyFill="1" applyBorder="1" applyAlignment="1">
      <alignment horizontal="center"/>
    </xf>
    <xf numFmtId="164" fontId="12" fillId="8" borderId="7" xfId="0" applyFont="1" applyFill="1" applyBorder="1" applyAlignment="1">
      <alignment horizontal="center"/>
    </xf>
    <xf numFmtId="164" fontId="1" fillId="7" borderId="7" xfId="0" applyFont="1" applyFill="1" applyBorder="1" applyAlignment="1">
      <alignment horizontal="center"/>
    </xf>
    <xf numFmtId="164" fontId="0" fillId="7" borderId="7" xfId="0" applyFont="1" applyFill="1" applyBorder="1" applyAlignment="1">
      <alignment horizontal="center"/>
    </xf>
    <xf numFmtId="164" fontId="0" fillId="7" borderId="7" xfId="0" applyFont="1" applyFill="1" applyBorder="1" applyAlignment="1">
      <alignment wrapText="1"/>
    </xf>
    <xf numFmtId="164" fontId="13" fillId="8" borderId="7" xfId="0" applyFont="1" applyFill="1" applyBorder="1" applyAlignment="1">
      <alignment horizontal="center" wrapText="1"/>
    </xf>
    <xf numFmtId="164" fontId="13" fillId="8" borderId="7" xfId="0" applyFont="1" applyFill="1" applyBorder="1" applyAlignment="1">
      <alignment horizontal="center"/>
    </xf>
    <xf numFmtId="164" fontId="13" fillId="7" borderId="7" xfId="0" applyFont="1" applyFill="1" applyBorder="1" applyAlignment="1">
      <alignment/>
    </xf>
    <xf numFmtId="164" fontId="1" fillId="9" borderId="17" xfId="0" applyFont="1" applyFill="1" applyBorder="1" applyAlignment="1">
      <alignment/>
    </xf>
    <xf numFmtId="164" fontId="2" fillId="9" borderId="17" xfId="0" applyFont="1" applyFill="1" applyBorder="1" applyAlignment="1">
      <alignment wrapText="1"/>
    </xf>
    <xf numFmtId="168" fontId="9" fillId="9" borderId="9" xfId="0" applyNumberFormat="1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2" fillId="0" borderId="0" xfId="0" applyFont="1" applyFill="1" applyBorder="1" applyAlignment="1">
      <alignment wrapText="1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0" fillId="0" borderId="1" xfId="0" applyFill="1" applyBorder="1" applyAlignment="1">
      <alignment/>
    </xf>
    <xf numFmtId="164" fontId="0" fillId="0" borderId="0" xfId="0" applyFill="1" applyAlignment="1">
      <alignment/>
    </xf>
    <xf numFmtId="164" fontId="1" fillId="7" borderId="20" xfId="0" applyFont="1" applyFill="1" applyBorder="1" applyAlignment="1">
      <alignment/>
    </xf>
    <xf numFmtId="164" fontId="0" fillId="7" borderId="20" xfId="0" applyFill="1" applyBorder="1" applyAlignment="1">
      <alignment/>
    </xf>
    <xf numFmtId="164" fontId="1" fillId="7" borderId="21" xfId="0" applyFont="1" applyFill="1" applyBorder="1" applyAlignment="1">
      <alignment/>
    </xf>
    <xf numFmtId="165" fontId="1" fillId="7" borderId="22" xfId="0" applyNumberFormat="1" applyFont="1" applyFill="1" applyBorder="1" applyAlignment="1">
      <alignment/>
    </xf>
    <xf numFmtId="164" fontId="1" fillId="7" borderId="6" xfId="0" applyFont="1" applyFill="1" applyBorder="1" applyAlignment="1">
      <alignment wrapText="1"/>
    </xf>
    <xf numFmtId="165" fontId="1" fillId="7" borderId="8" xfId="0" applyNumberFormat="1" applyFont="1" applyFill="1" applyBorder="1" applyAlignment="1">
      <alignment/>
    </xf>
    <xf numFmtId="164" fontId="0" fillId="11" borderId="7" xfId="0" applyFill="1" applyBorder="1" applyAlignment="1">
      <alignment/>
    </xf>
    <xf numFmtId="164" fontId="0" fillId="11" borderId="6" xfId="0" applyFont="1" applyFill="1" applyBorder="1" applyAlignment="1">
      <alignment wrapText="1"/>
    </xf>
    <xf numFmtId="165" fontId="1" fillId="12" borderId="8" xfId="0" applyNumberFormat="1" applyFont="1" applyFill="1" applyBorder="1" applyAlignment="1">
      <alignment/>
    </xf>
    <xf numFmtId="165" fontId="1" fillId="11" borderId="8" xfId="0" applyNumberFormat="1" applyFont="1" applyFill="1" applyBorder="1" applyAlignment="1">
      <alignment/>
    </xf>
    <xf numFmtId="168" fontId="9" fillId="12" borderId="9" xfId="0" applyNumberFormat="1" applyFont="1" applyFill="1" applyBorder="1" applyAlignment="1">
      <alignment/>
    </xf>
    <xf numFmtId="164" fontId="1" fillId="9" borderId="23" xfId="0" applyFont="1" applyFill="1" applyBorder="1" applyAlignment="1">
      <alignment/>
    </xf>
    <xf numFmtId="165" fontId="1" fillId="9" borderId="17" xfId="0" applyNumberFormat="1" applyFont="1" applyFill="1" applyBorder="1" applyAlignment="1">
      <alignment/>
    </xf>
    <xf numFmtId="164" fontId="1" fillId="5" borderId="3" xfId="0" applyFont="1" applyFill="1" applyBorder="1" applyAlignment="1">
      <alignment/>
    </xf>
    <xf numFmtId="164" fontId="0" fillId="11" borderId="3" xfId="0" applyFill="1" applyBorder="1" applyAlignment="1">
      <alignment/>
    </xf>
    <xf numFmtId="164" fontId="14" fillId="11" borderId="24" xfId="0" applyFont="1" applyFill="1" applyBorder="1" applyAlignment="1">
      <alignment wrapText="1"/>
    </xf>
    <xf numFmtId="165" fontId="0" fillId="11" borderId="12" xfId="0" applyNumberFormat="1" applyFont="1" applyFill="1" applyBorder="1" applyAlignment="1">
      <alignment/>
    </xf>
    <xf numFmtId="164" fontId="15" fillId="0" borderId="0" xfId="0" applyFont="1" applyFill="1" applyBorder="1" applyAlignment="1">
      <alignment/>
    </xf>
    <xf numFmtId="164" fontId="16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vertical="center" wrapText="1"/>
    </xf>
    <xf numFmtId="164" fontId="15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5" fontId="1" fillId="5" borderId="0" xfId="0" applyNumberFormat="1" applyFont="1" applyFill="1" applyBorder="1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right" wrapText="1"/>
    </xf>
    <xf numFmtId="164" fontId="1" fillId="0" borderId="0" xfId="0" applyFont="1" applyBorder="1" applyAlignment="1">
      <alignment wrapText="1"/>
    </xf>
    <xf numFmtId="164" fontId="16" fillId="0" borderId="0" xfId="0" applyFont="1" applyBorder="1" applyAlignment="1">
      <alignment/>
    </xf>
    <xf numFmtId="164" fontId="16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/>
    </xf>
    <xf numFmtId="164" fontId="16" fillId="0" borderId="0" xfId="0" applyFont="1" applyAlignment="1">
      <alignment/>
    </xf>
    <xf numFmtId="164" fontId="16" fillId="0" borderId="1" xfId="0" applyFont="1" applyBorder="1" applyAlignment="1">
      <alignment horizontal="left"/>
    </xf>
    <xf numFmtId="164" fontId="1" fillId="6" borderId="25" xfId="0" applyFont="1" applyFill="1" applyBorder="1" applyAlignment="1">
      <alignment horizontal="right" wrapText="1"/>
    </xf>
    <xf numFmtId="164" fontId="1" fillId="6" borderId="26" xfId="0" applyFont="1" applyFill="1" applyBorder="1" applyAlignment="1">
      <alignment horizontal="right" wrapText="1"/>
    </xf>
    <xf numFmtId="164" fontId="1" fillId="6" borderId="26" xfId="0" applyFont="1" applyFill="1" applyBorder="1" applyAlignment="1">
      <alignment horizontal="center" wrapText="1"/>
    </xf>
    <xf numFmtId="165" fontId="1" fillId="6" borderId="11" xfId="0" applyNumberFormat="1" applyFont="1" applyFill="1" applyBorder="1" applyAlignment="1">
      <alignment horizontal="center" wrapText="1"/>
    </xf>
    <xf numFmtId="168" fontId="1" fillId="6" borderId="14" xfId="0" applyNumberFormat="1" applyFont="1" applyFill="1" applyBorder="1" applyAlignment="1">
      <alignment horizontal="center" wrapText="1"/>
    </xf>
    <xf numFmtId="166" fontId="16" fillId="13" borderId="11" xfId="0" applyNumberFormat="1" applyFont="1" applyFill="1" applyBorder="1" applyAlignment="1">
      <alignment horizontal="left" wrapText="1"/>
    </xf>
    <xf numFmtId="168" fontId="1" fillId="13" borderId="0" xfId="0" applyNumberFormat="1" applyFont="1" applyFill="1" applyBorder="1" applyAlignment="1">
      <alignment horizontal="center" wrapText="1"/>
    </xf>
    <xf numFmtId="168" fontId="9" fillId="13" borderId="9" xfId="0" applyNumberFormat="1" applyFont="1" applyFill="1" applyBorder="1" applyAlignment="1">
      <alignment/>
    </xf>
    <xf numFmtId="164" fontId="1" fillId="8" borderId="7" xfId="0" applyFont="1" applyFill="1" applyBorder="1" applyAlignment="1">
      <alignment horizontal="center"/>
    </xf>
    <xf numFmtId="164" fontId="15" fillId="5" borderId="7" xfId="0" applyFont="1" applyFill="1" applyBorder="1" applyAlignment="1">
      <alignment/>
    </xf>
    <xf numFmtId="164" fontId="1" fillId="5" borderId="7" xfId="0" applyFont="1" applyFill="1" applyBorder="1" applyAlignment="1">
      <alignment wrapText="1"/>
    </xf>
    <xf numFmtId="165" fontId="1" fillId="5" borderId="7" xfId="0" applyNumberFormat="1" applyFont="1" applyFill="1" applyBorder="1" applyAlignment="1">
      <alignment/>
    </xf>
    <xf numFmtId="164" fontId="0" fillId="8" borderId="5" xfId="0" applyFont="1" applyFill="1" applyBorder="1" applyAlignment="1">
      <alignment/>
    </xf>
    <xf numFmtId="164" fontId="1" fillId="8" borderId="5" xfId="0" applyFont="1" applyFill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15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vertical="center"/>
    </xf>
    <xf numFmtId="164" fontId="15" fillId="0" borderId="0" xfId="0" applyFont="1" applyBorder="1" applyAlignment="1">
      <alignment horizontal="right" vertical="center" wrapText="1"/>
    </xf>
    <xf numFmtId="165" fontId="1" fillId="9" borderId="19" xfId="0" applyNumberFormat="1" applyFont="1" applyFill="1" applyBorder="1" applyAlignment="1">
      <alignment vertical="center" wrapText="1"/>
    </xf>
    <xf numFmtId="164" fontId="15" fillId="0" borderId="0" xfId="0" applyFont="1" applyBorder="1" applyAlignment="1">
      <alignment wrapText="1"/>
    </xf>
    <xf numFmtId="165" fontId="1" fillId="0" borderId="0" xfId="0" applyNumberFormat="1" applyFont="1" applyBorder="1" applyAlignment="1">
      <alignment/>
    </xf>
    <xf numFmtId="164" fontId="15" fillId="0" borderId="1" xfId="0" applyFont="1" applyBorder="1" applyAlignment="1">
      <alignment horizontal="left"/>
    </xf>
    <xf numFmtId="168" fontId="9" fillId="14" borderId="9" xfId="0" applyNumberFormat="1" applyFont="1" applyFill="1" applyBorder="1" applyAlignment="1">
      <alignment/>
    </xf>
    <xf numFmtId="164" fontId="16" fillId="0" borderId="7" xfId="0" applyFont="1" applyBorder="1" applyAlignment="1">
      <alignment wrapText="1"/>
    </xf>
    <xf numFmtId="165" fontId="0" fillId="0" borderId="7" xfId="0" applyNumberFormat="1" applyFont="1" applyBorder="1" applyAlignment="1">
      <alignment/>
    </xf>
    <xf numFmtId="164" fontId="16" fillId="0" borderId="7" xfId="0" applyFont="1" applyBorder="1" applyAlignment="1">
      <alignment/>
    </xf>
    <xf numFmtId="168" fontId="9" fillId="15" borderId="9" xfId="0" applyNumberFormat="1" applyFont="1" applyFill="1" applyBorder="1" applyAlignment="1">
      <alignment/>
    </xf>
    <xf numFmtId="164" fontId="0" fillId="5" borderId="7" xfId="0" applyFill="1" applyBorder="1" applyAlignment="1">
      <alignment/>
    </xf>
    <xf numFmtId="164" fontId="1" fillId="5" borderId="7" xfId="0" applyFont="1" applyFill="1" applyBorder="1" applyAlignment="1">
      <alignment horizontal="center"/>
    </xf>
    <xf numFmtId="164" fontId="0" fillId="5" borderId="7" xfId="0" applyFont="1" applyFill="1" applyBorder="1" applyAlignment="1">
      <alignment wrapText="1"/>
    </xf>
    <xf numFmtId="165" fontId="0" fillId="5" borderId="7" xfId="0" applyNumberFormat="1" applyFont="1" applyFill="1" applyBorder="1" applyAlignment="1">
      <alignment/>
    </xf>
    <xf numFmtId="164" fontId="15" fillId="5" borderId="0" xfId="0" applyFont="1" applyFill="1" applyBorder="1" applyAlignment="1">
      <alignment/>
    </xf>
    <xf numFmtId="164" fontId="1" fillId="5" borderId="0" xfId="0" applyFont="1" applyFill="1" applyBorder="1" applyAlignment="1">
      <alignment/>
    </xf>
    <xf numFmtId="164" fontId="0" fillId="5" borderId="0" xfId="0" applyFill="1" applyBorder="1" applyAlignment="1">
      <alignment/>
    </xf>
    <xf numFmtId="164" fontId="1" fillId="5" borderId="0" xfId="0" applyFont="1" applyFill="1" applyBorder="1" applyAlignment="1">
      <alignment horizontal="right" wrapText="1"/>
    </xf>
    <xf numFmtId="165" fontId="0" fillId="5" borderId="0" xfId="0" applyNumberFormat="1" applyFont="1" applyFill="1" applyBorder="1" applyAlignment="1">
      <alignment/>
    </xf>
    <xf numFmtId="164" fontId="15" fillId="0" borderId="0" xfId="0" applyFont="1" applyAlignment="1">
      <alignment wrapText="1"/>
    </xf>
    <xf numFmtId="164" fontId="15" fillId="0" borderId="27" xfId="0" applyFont="1" applyBorder="1" applyAlignment="1">
      <alignment horizontal="left"/>
    </xf>
    <xf numFmtId="164" fontId="15" fillId="16" borderId="22" xfId="0" applyFont="1" applyFill="1" applyBorder="1" applyAlignment="1">
      <alignment/>
    </xf>
    <xf numFmtId="166" fontId="1" fillId="16" borderId="22" xfId="0" applyNumberFormat="1" applyFont="1" applyFill="1" applyBorder="1" applyAlignment="1">
      <alignment horizontal="center" wrapText="1"/>
    </xf>
    <xf numFmtId="165" fontId="1" fillId="16" borderId="22" xfId="0" applyNumberFormat="1" applyFont="1" applyFill="1" applyBorder="1" applyAlignment="1">
      <alignment horizontal="center" wrapText="1"/>
    </xf>
    <xf numFmtId="164" fontId="16" fillId="0" borderId="27" xfId="0" applyFont="1" applyBorder="1" applyAlignment="1">
      <alignment horizontal="left"/>
    </xf>
    <xf numFmtId="164" fontId="16" fillId="5" borderId="27" xfId="0" applyFont="1" applyFill="1" applyBorder="1" applyAlignment="1">
      <alignment horizontal="left"/>
    </xf>
    <xf numFmtId="164" fontId="0" fillId="5" borderId="6" xfId="0" applyFont="1" applyFill="1" applyBorder="1" applyAlignment="1">
      <alignment wrapText="1"/>
    </xf>
    <xf numFmtId="165" fontId="0" fillId="5" borderId="8" xfId="0" applyNumberFormat="1" applyFont="1" applyFill="1" applyBorder="1" applyAlignment="1">
      <alignment/>
    </xf>
    <xf numFmtId="164" fontId="16" fillId="0" borderId="0" xfId="0" applyFont="1" applyAlignment="1">
      <alignment wrapText="1"/>
    </xf>
    <xf numFmtId="165" fontId="1" fillId="5" borderId="8" xfId="0" applyNumberFormat="1" applyFont="1" applyFill="1" applyBorder="1" applyAlignment="1">
      <alignment/>
    </xf>
    <xf numFmtId="164" fontId="15" fillId="16" borderId="28" xfId="0" applyFont="1" applyFill="1" applyBorder="1" applyAlignment="1">
      <alignment horizontal="left"/>
    </xf>
    <xf numFmtId="164" fontId="1" fillId="16" borderId="7" xfId="0" applyFont="1" applyFill="1" applyBorder="1" applyAlignment="1">
      <alignment/>
    </xf>
    <xf numFmtId="165" fontId="0" fillId="16" borderId="8" xfId="0" applyNumberFormat="1" applyFont="1" applyFill="1" applyBorder="1" applyAlignment="1">
      <alignment/>
    </xf>
    <xf numFmtId="164" fontId="15" fillId="0" borderId="7" xfId="0" applyFont="1" applyBorder="1" applyAlignment="1">
      <alignment horizontal="left"/>
    </xf>
    <xf numFmtId="164" fontId="15" fillId="0" borderId="6" xfId="0" applyFont="1" applyBorder="1" applyAlignment="1">
      <alignment horizontal="left" wrapText="1"/>
    </xf>
    <xf numFmtId="165" fontId="15" fillId="9" borderId="19" xfId="0" applyNumberFormat="1" applyFont="1" applyFill="1" applyBorder="1" applyAlignment="1">
      <alignment wrapText="1"/>
    </xf>
    <xf numFmtId="164" fontId="15" fillId="16" borderId="8" xfId="0" applyFont="1" applyFill="1" applyBorder="1" applyAlignment="1">
      <alignment horizontal="left"/>
    </xf>
    <xf numFmtId="165" fontId="1" fillId="16" borderId="12" xfId="0" applyNumberFormat="1" applyFont="1" applyFill="1" applyBorder="1" applyAlignment="1">
      <alignment/>
    </xf>
    <xf numFmtId="164" fontId="16" fillId="15" borderId="0" xfId="0" applyFont="1" applyFill="1" applyAlignment="1">
      <alignment/>
    </xf>
    <xf numFmtId="164" fontId="1" fillId="15" borderId="0" xfId="0" applyFont="1" applyFill="1" applyAlignment="1">
      <alignment/>
    </xf>
    <xf numFmtId="165" fontId="1" fillId="0" borderId="8" xfId="0" applyNumberFormat="1" applyFont="1" applyBorder="1" applyAlignment="1">
      <alignment/>
    </xf>
    <xf numFmtId="164" fontId="15" fillId="0" borderId="6" xfId="0" applyFont="1" applyBorder="1" applyAlignment="1">
      <alignment horizontal="left"/>
    </xf>
    <xf numFmtId="164" fontId="15" fillId="16" borderId="7" xfId="0" applyFont="1" applyFill="1" applyBorder="1" applyAlignment="1">
      <alignment/>
    </xf>
    <xf numFmtId="164" fontId="15" fillId="16" borderId="6" xfId="0" applyFont="1" applyFill="1" applyBorder="1" applyAlignment="1">
      <alignment wrapText="1"/>
    </xf>
    <xf numFmtId="165" fontId="1" fillId="16" borderId="8" xfId="0" applyNumberFormat="1" applyFont="1" applyFill="1" applyBorder="1" applyAlignment="1">
      <alignment/>
    </xf>
    <xf numFmtId="164" fontId="0" fillId="16" borderId="0" xfId="0" applyFill="1" applyAlignment="1">
      <alignment/>
    </xf>
    <xf numFmtId="164" fontId="15" fillId="0" borderId="7" xfId="0" applyFont="1" applyBorder="1" applyAlignment="1">
      <alignment/>
    </xf>
    <xf numFmtId="164" fontId="15" fillId="0" borderId="6" xfId="0" applyFont="1" applyBorder="1" applyAlignment="1">
      <alignment wrapText="1"/>
    </xf>
    <xf numFmtId="164" fontId="17" fillId="5" borderId="7" xfId="0" applyFont="1" applyFill="1" applyBorder="1" applyAlignment="1">
      <alignment/>
    </xf>
    <xf numFmtId="164" fontId="17" fillId="0" borderId="7" xfId="0" applyFont="1" applyBorder="1" applyAlignment="1">
      <alignment/>
    </xf>
    <xf numFmtId="165" fontId="1" fillId="8" borderId="8" xfId="0" applyNumberFormat="1" applyFont="1" applyFill="1" applyBorder="1" applyAlignment="1">
      <alignment/>
    </xf>
    <xf numFmtId="164" fontId="18" fillId="0" borderId="7" xfId="0" applyFont="1" applyBorder="1" applyAlignment="1">
      <alignment/>
    </xf>
    <xf numFmtId="164" fontId="18" fillId="5" borderId="7" xfId="0" applyFont="1" applyFill="1" applyBorder="1" applyAlignment="1">
      <alignment/>
    </xf>
    <xf numFmtId="164" fontId="18" fillId="5" borderId="7" xfId="0" applyFont="1" applyFill="1" applyBorder="1" applyAlignment="1">
      <alignment horizontal="center"/>
    </xf>
    <xf numFmtId="164" fontId="18" fillId="5" borderId="7" xfId="0" applyFont="1" applyFill="1" applyBorder="1" applyAlignment="1">
      <alignment wrapText="1"/>
    </xf>
    <xf numFmtId="164" fontId="0" fillId="15" borderId="0" xfId="0" applyFill="1" applyAlignment="1">
      <alignment/>
    </xf>
    <xf numFmtId="164" fontId="0" fillId="7" borderId="0" xfId="0" applyFill="1" applyAlignment="1">
      <alignment/>
    </xf>
    <xf numFmtId="165" fontId="1" fillId="0" borderId="0" xfId="0" applyNumberFormat="1" applyFont="1" applyAlignment="1">
      <alignment/>
    </xf>
    <xf numFmtId="164" fontId="15" fillId="16" borderId="0" xfId="0" applyFont="1" applyFill="1" applyBorder="1" applyAlignment="1">
      <alignment/>
    </xf>
    <xf numFmtId="164" fontId="15" fillId="16" borderId="0" xfId="0" applyFont="1" applyFill="1" applyBorder="1" applyAlignment="1">
      <alignment wrapText="1"/>
    </xf>
    <xf numFmtId="165" fontId="1" fillId="16" borderId="0" xfId="0" applyNumberFormat="1" applyFont="1" applyFill="1" applyBorder="1" applyAlignment="1">
      <alignment/>
    </xf>
    <xf numFmtId="164" fontId="15" fillId="15" borderId="0" xfId="0" applyFont="1" applyFill="1" applyBorder="1" applyAlignment="1">
      <alignment/>
    </xf>
    <xf numFmtId="164" fontId="15" fillId="5" borderId="0" xfId="0" applyFont="1" applyFill="1" applyBorder="1" applyAlignment="1">
      <alignment wrapText="1"/>
    </xf>
    <xf numFmtId="164" fontId="15" fillId="0" borderId="0" xfId="0" applyFont="1" applyFill="1" applyBorder="1" applyAlignment="1">
      <alignment horizontal="left"/>
    </xf>
    <xf numFmtId="164" fontId="15" fillId="0" borderId="0" xfId="0" applyFont="1" applyFill="1" applyBorder="1" applyAlignment="1">
      <alignment horizontal="left" wrapText="1"/>
    </xf>
    <xf numFmtId="165" fontId="1" fillId="5" borderId="0" xfId="0" applyNumberFormat="1" applyFont="1" applyFill="1" applyAlignment="1">
      <alignment wrapText="1"/>
    </xf>
    <xf numFmtId="164" fontId="15" fillId="0" borderId="0" xfId="0" applyFont="1" applyFill="1" applyBorder="1" applyAlignment="1">
      <alignment horizontal="right"/>
    </xf>
    <xf numFmtId="164" fontId="19" fillId="0" borderId="0" xfId="0" applyFont="1" applyBorder="1" applyAlignment="1">
      <alignment horizontal="left"/>
    </xf>
    <xf numFmtId="164" fontId="19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64" fontId="15" fillId="0" borderId="1" xfId="0" applyFont="1" applyBorder="1" applyAlignment="1">
      <alignment/>
    </xf>
    <xf numFmtId="165" fontId="1" fillId="5" borderId="11" xfId="0" applyNumberFormat="1" applyFont="1" applyFill="1" applyBorder="1" applyAlignment="1">
      <alignment horizontal="center" wrapText="1"/>
    </xf>
    <xf numFmtId="168" fontId="1" fillId="5" borderId="14" xfId="0" applyNumberFormat="1" applyFont="1" applyFill="1" applyBorder="1" applyAlignment="1">
      <alignment horizontal="center" wrapText="1"/>
    </xf>
    <xf numFmtId="164" fontId="0" fillId="16" borderId="29" xfId="0" applyFill="1" applyBorder="1" applyAlignment="1">
      <alignment/>
    </xf>
    <xf numFmtId="166" fontId="1" fillId="0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center" wrapText="1"/>
    </xf>
    <xf numFmtId="164" fontId="0" fillId="0" borderId="29" xfId="0" applyBorder="1" applyAlignment="1">
      <alignment/>
    </xf>
    <xf numFmtId="164" fontId="1" fillId="7" borderId="30" xfId="0" applyFont="1" applyFill="1" applyBorder="1" applyAlignment="1">
      <alignment wrapText="1"/>
    </xf>
    <xf numFmtId="164" fontId="0" fillId="5" borderId="0" xfId="0" applyFont="1" applyFill="1" applyBorder="1" applyAlignment="1">
      <alignment wrapText="1"/>
    </xf>
    <xf numFmtId="166" fontId="15" fillId="16" borderId="22" xfId="0" applyNumberFormat="1" applyFont="1" applyFill="1" applyBorder="1" applyAlignment="1">
      <alignment horizontal="left" wrapText="1"/>
    </xf>
    <xf numFmtId="164" fontId="1" fillId="16" borderId="0" xfId="0" applyFont="1" applyFill="1" applyAlignment="1">
      <alignment wrapText="1"/>
    </xf>
    <xf numFmtId="166" fontId="16" fillId="8" borderId="22" xfId="0" applyNumberFormat="1" applyFont="1" applyFill="1" applyBorder="1" applyAlignment="1">
      <alignment horizontal="left" wrapText="1"/>
    </xf>
    <xf numFmtId="166" fontId="16" fillId="7" borderId="22" xfId="0" applyNumberFormat="1" applyFont="1" applyFill="1" applyBorder="1" applyAlignment="1">
      <alignment horizontal="left" wrapText="1"/>
    </xf>
    <xf numFmtId="165" fontId="1" fillId="5" borderId="0" xfId="0" applyNumberFormat="1" applyFont="1" applyFill="1" applyBorder="1" applyAlignment="1">
      <alignment wrapText="1"/>
    </xf>
    <xf numFmtId="164" fontId="15" fillId="0" borderId="0" xfId="0" applyFont="1" applyBorder="1" applyAlignment="1">
      <alignment horizontal="right" wrapText="1"/>
    </xf>
    <xf numFmtId="165" fontId="15" fillId="9" borderId="19" xfId="0" applyNumberFormat="1" applyFont="1" applyFill="1" applyBorder="1" applyAlignment="1">
      <alignment/>
    </xf>
    <xf numFmtId="166" fontId="16" fillId="13" borderId="22" xfId="0" applyNumberFormat="1" applyFont="1" applyFill="1" applyBorder="1" applyAlignment="1">
      <alignment horizontal="left" wrapText="1"/>
    </xf>
    <xf numFmtId="164" fontId="1" fillId="13" borderId="0" xfId="0" applyFont="1" applyFill="1" applyAlignment="1">
      <alignment wrapText="1"/>
    </xf>
    <xf numFmtId="164" fontId="20" fillId="7" borderId="7" xfId="0" applyFont="1" applyFill="1" applyBorder="1" applyAlignment="1">
      <alignment/>
    </xf>
    <xf numFmtId="164" fontId="21" fillId="7" borderId="7" xfId="0" applyFont="1" applyFill="1" applyBorder="1" applyAlignment="1">
      <alignment/>
    </xf>
    <xf numFmtId="164" fontId="20" fillId="7" borderId="7" xfId="0" applyFont="1" applyFill="1" applyBorder="1" applyAlignment="1">
      <alignment wrapText="1"/>
    </xf>
    <xf numFmtId="164" fontId="0" fillId="13" borderId="0" xfId="0" applyFill="1" applyAlignment="1">
      <alignment/>
    </xf>
    <xf numFmtId="164" fontId="0" fillId="8" borderId="5" xfId="0" applyFill="1" applyBorder="1" applyAlignment="1">
      <alignment/>
    </xf>
    <xf numFmtId="164" fontId="1" fillId="8" borderId="5" xfId="0" applyFont="1" applyFill="1" applyBorder="1" applyAlignment="1">
      <alignment/>
    </xf>
    <xf numFmtId="166" fontId="16" fillId="5" borderId="8" xfId="0" applyNumberFormat="1" applyFont="1" applyFill="1" applyBorder="1" applyAlignment="1">
      <alignment horizontal="left" wrapText="1"/>
    </xf>
    <xf numFmtId="166" fontId="16" fillId="5" borderId="1" xfId="0" applyNumberFormat="1" applyFont="1" applyFill="1" applyBorder="1" applyAlignment="1">
      <alignment horizontal="left" wrapText="1"/>
    </xf>
    <xf numFmtId="164" fontId="21" fillId="7" borderId="7" xfId="0" applyFont="1" applyFill="1" applyBorder="1" applyAlignment="1">
      <alignment horizontal="center"/>
    </xf>
    <xf numFmtId="164" fontId="21" fillId="7" borderId="7" xfId="0" applyFont="1" applyFill="1" applyBorder="1" applyAlignment="1">
      <alignment wrapText="1"/>
    </xf>
    <xf numFmtId="164" fontId="0" fillId="5" borderId="0" xfId="0" applyFill="1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Alignment="1">
      <alignment horizontal="right" wrapText="1"/>
    </xf>
    <xf numFmtId="164" fontId="18" fillId="0" borderId="0" xfId="0" applyFont="1" applyAlignment="1">
      <alignment/>
    </xf>
    <xf numFmtId="164" fontId="18" fillId="0" borderId="0" xfId="0" applyFont="1" applyAlignment="1">
      <alignment wrapText="1"/>
    </xf>
    <xf numFmtId="165" fontId="18" fillId="5" borderId="0" xfId="0" applyNumberFormat="1" applyFont="1" applyFill="1" applyBorder="1" applyAlignment="1">
      <alignment/>
    </xf>
    <xf numFmtId="164" fontId="18" fillId="0" borderId="0" xfId="0" applyFont="1" applyBorder="1" applyAlignment="1">
      <alignment horizontal="left"/>
    </xf>
    <xf numFmtId="164" fontId="18" fillId="0" borderId="27" xfId="0" applyFont="1" applyBorder="1" applyAlignment="1">
      <alignment horizontal="left"/>
    </xf>
    <xf numFmtId="164" fontId="0" fillId="8" borderId="6" xfId="0" applyFont="1" applyFill="1" applyBorder="1" applyAlignment="1">
      <alignment wrapText="1"/>
    </xf>
    <xf numFmtId="167" fontId="0" fillId="8" borderId="6" xfId="0" applyNumberFormat="1" applyFont="1" applyFill="1" applyBorder="1" applyAlignment="1">
      <alignment wrapText="1"/>
    </xf>
    <xf numFmtId="164" fontId="1" fillId="7" borderId="5" xfId="0" applyFont="1" applyFill="1" applyBorder="1" applyAlignment="1">
      <alignment horizontal="center"/>
    </xf>
    <xf numFmtId="164" fontId="15" fillId="0" borderId="24" xfId="0" applyFont="1" applyBorder="1" applyAlignment="1">
      <alignment/>
    </xf>
    <xf numFmtId="164" fontId="0" fillId="0" borderId="12" xfId="0" applyFont="1" applyBorder="1" applyAlignment="1">
      <alignment/>
    </xf>
    <xf numFmtId="164" fontId="15" fillId="0" borderId="12" xfId="0" applyFont="1" applyBorder="1" applyAlignment="1">
      <alignment wrapText="1"/>
    </xf>
    <xf numFmtId="164" fontId="1" fillId="0" borderId="12" xfId="0" applyFont="1" applyBorder="1" applyAlignment="1">
      <alignment/>
    </xf>
    <xf numFmtId="164" fontId="1" fillId="0" borderId="12" xfId="0" applyFont="1" applyBorder="1" applyAlignment="1">
      <alignment wrapText="1"/>
    </xf>
    <xf numFmtId="165" fontId="1" fillId="0" borderId="12" xfId="0" applyNumberFormat="1" applyFont="1" applyBorder="1" applyAlignment="1">
      <alignment/>
    </xf>
    <xf numFmtId="165" fontId="1" fillId="0" borderId="31" xfId="0" applyNumberFormat="1" applyFont="1" applyBorder="1" applyAlignment="1">
      <alignment/>
    </xf>
    <xf numFmtId="164" fontId="15" fillId="0" borderId="4" xfId="0" applyFont="1" applyBorder="1" applyAlignment="1">
      <alignment/>
    </xf>
    <xf numFmtId="165" fontId="1" fillId="0" borderId="29" xfId="0" applyNumberFormat="1" applyFont="1" applyBorder="1" applyAlignment="1">
      <alignment/>
    </xf>
    <xf numFmtId="164" fontId="15" fillId="0" borderId="5" xfId="0" applyFont="1" applyBorder="1" applyAlignment="1">
      <alignment horizontal="left"/>
    </xf>
    <xf numFmtId="164" fontId="1" fillId="7" borderId="0" xfId="0" applyFont="1" applyFill="1" applyBorder="1" applyAlignment="1">
      <alignment/>
    </xf>
    <xf numFmtId="164" fontId="0" fillId="8" borderId="30" xfId="0" applyFont="1" applyFill="1" applyBorder="1" applyAlignment="1">
      <alignment wrapText="1"/>
    </xf>
    <xf numFmtId="168" fontId="22" fillId="8" borderId="9" xfId="0" applyNumberFormat="1" applyFont="1" applyFill="1" applyBorder="1" applyAlignment="1">
      <alignment/>
    </xf>
    <xf numFmtId="164" fontId="11" fillId="7" borderId="6" xfId="0" applyFont="1" applyFill="1" applyBorder="1" applyAlignment="1">
      <alignment wrapText="1"/>
    </xf>
    <xf numFmtId="164" fontId="1" fillId="8" borderId="0" xfId="0" applyFont="1" applyFill="1" applyBorder="1" applyAlignment="1">
      <alignment/>
    </xf>
    <xf numFmtId="164" fontId="20" fillId="13" borderId="0" xfId="0" applyFont="1" applyFill="1" applyAlignment="1">
      <alignment/>
    </xf>
    <xf numFmtId="164" fontId="1" fillId="5" borderId="6" xfId="0" applyFont="1" applyFill="1" applyBorder="1" applyAlignment="1">
      <alignment wrapText="1"/>
    </xf>
    <xf numFmtId="164" fontId="15" fillId="0" borderId="7" xfId="0" applyFont="1" applyBorder="1" applyAlignment="1">
      <alignment wrapText="1"/>
    </xf>
    <xf numFmtId="165" fontId="1" fillId="0" borderId="7" xfId="0" applyNumberFormat="1" applyFont="1" applyBorder="1" applyAlignment="1">
      <alignment/>
    </xf>
    <xf numFmtId="164" fontId="0" fillId="13" borderId="8" xfId="0" applyFill="1" applyBorder="1" applyAlignment="1">
      <alignment/>
    </xf>
    <xf numFmtId="164" fontId="1" fillId="9" borderId="32" xfId="0" applyFont="1" applyFill="1" applyBorder="1" applyAlignment="1">
      <alignment vertical="center"/>
    </xf>
    <xf numFmtId="164" fontId="0" fillId="9" borderId="32" xfId="0" applyFill="1" applyBorder="1" applyAlignment="1">
      <alignment vertical="center"/>
    </xf>
    <xf numFmtId="164" fontId="2" fillId="9" borderId="32" xfId="0" applyFont="1" applyFill="1" applyBorder="1" applyAlignment="1">
      <alignment vertical="center"/>
    </xf>
    <xf numFmtId="165" fontId="1" fillId="9" borderId="19" xfId="0" applyNumberFormat="1" applyFont="1" applyFill="1" applyBorder="1" applyAlignment="1">
      <alignment vertical="center"/>
    </xf>
    <xf numFmtId="164" fontId="0" fillId="0" borderId="0" xfId="0" applyBorder="1" applyAlignment="1">
      <alignment/>
    </xf>
    <xf numFmtId="164" fontId="0" fillId="0" borderId="0" xfId="0" applyAlignment="1">
      <alignment vertical="center"/>
    </xf>
    <xf numFmtId="164" fontId="0" fillId="0" borderId="0" xfId="0" applyFont="1" applyAlignment="1">
      <alignment/>
    </xf>
    <xf numFmtId="164" fontId="2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651"/>
  <sheetViews>
    <sheetView tabSelected="1" zoomScale="95" zoomScaleNormal="95" workbookViewId="0" topLeftCell="A1">
      <selection activeCell="F9" sqref="F9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5.8515625" style="0" customWidth="1"/>
    <col min="4" max="4" width="5.421875" style="0" customWidth="1"/>
    <col min="5" max="5" width="8.140625" style="0" customWidth="1"/>
    <col min="6" max="6" width="73.7109375" style="2" customWidth="1"/>
    <col min="7" max="7" width="18.7109375" style="2" customWidth="1"/>
    <col min="8" max="8" width="19.57421875" style="3" customWidth="1"/>
    <col min="9" max="9" width="19.421875" style="0" customWidth="1"/>
    <col min="10" max="10" width="13.7109375" style="0" customWidth="1"/>
    <col min="11" max="11" width="13.140625" style="0" customWidth="1"/>
  </cols>
  <sheetData>
    <row r="1" spans="1:11" ht="56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8" ht="17.25">
      <c r="A3" s="6" t="s">
        <v>2</v>
      </c>
      <c r="B3" s="6"/>
      <c r="C3" s="6"/>
      <c r="D3" s="6"/>
      <c r="E3" s="6"/>
      <c r="F3" s="6"/>
      <c r="G3" s="6"/>
      <c r="H3" s="7"/>
    </row>
    <row r="4" spans="1:8" s="11" customFormat="1" ht="13.5">
      <c r="A4" s="8" t="s">
        <v>3</v>
      </c>
      <c r="B4" s="8"/>
      <c r="C4" s="8"/>
      <c r="D4" s="8"/>
      <c r="E4" s="8"/>
      <c r="F4" s="9"/>
      <c r="G4" s="9"/>
      <c r="H4" s="10"/>
    </row>
    <row r="5" spans="1:11" s="11" customFormat="1" ht="1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0" s="11" customFormat="1" ht="12.75">
      <c r="A6" s="13"/>
      <c r="B6" s="14"/>
      <c r="C6" s="13"/>
      <c r="D6" s="13"/>
      <c r="E6" s="13"/>
      <c r="F6" s="15"/>
      <c r="G6" s="15"/>
      <c r="H6" s="16"/>
      <c r="I6" s="13"/>
      <c r="J6" s="13"/>
    </row>
    <row r="7" spans="1:11" s="11" customFormat="1" ht="12.75">
      <c r="A7" s="17"/>
      <c r="B7" s="17"/>
      <c r="C7" s="17"/>
      <c r="D7" s="17"/>
      <c r="E7" s="17"/>
      <c r="F7" s="18"/>
      <c r="G7" s="19" t="s">
        <v>5</v>
      </c>
      <c r="H7" s="20" t="s">
        <v>6</v>
      </c>
      <c r="I7" s="19" t="s">
        <v>5</v>
      </c>
      <c r="J7" s="19" t="s">
        <v>7</v>
      </c>
      <c r="K7" s="21" t="s">
        <v>7</v>
      </c>
    </row>
    <row r="8" spans="1:11" s="11" customFormat="1" ht="14.25">
      <c r="A8" s="17"/>
      <c r="B8" s="17"/>
      <c r="C8" s="17"/>
      <c r="D8" s="17"/>
      <c r="E8" s="17"/>
      <c r="F8" s="18"/>
      <c r="G8" s="22" t="s">
        <v>8</v>
      </c>
      <c r="H8" s="19" t="s">
        <v>9</v>
      </c>
      <c r="I8" s="19" t="s">
        <v>10</v>
      </c>
      <c r="J8" s="23" t="s">
        <v>11</v>
      </c>
      <c r="K8" s="24" t="s">
        <v>12</v>
      </c>
    </row>
    <row r="9" spans="1:11" s="11" customFormat="1" ht="15">
      <c r="A9" s="12" t="s">
        <v>13</v>
      </c>
      <c r="B9" s="17"/>
      <c r="F9" s="25"/>
      <c r="G9" s="26">
        <v>1</v>
      </c>
      <c r="H9" s="27">
        <v>2</v>
      </c>
      <c r="I9" s="28">
        <v>3</v>
      </c>
      <c r="J9" s="29">
        <v>4</v>
      </c>
      <c r="K9" s="30">
        <v>5</v>
      </c>
    </row>
    <row r="10" spans="1:11" s="11" customFormat="1" ht="15">
      <c r="A10" s="12" t="s">
        <v>14</v>
      </c>
      <c r="B10" s="17"/>
      <c r="C10" s="31"/>
      <c r="D10" s="31"/>
      <c r="E10" s="31"/>
      <c r="F10" s="32"/>
      <c r="G10" s="33">
        <v>3445156.17</v>
      </c>
      <c r="H10" s="33">
        <v>14312200</v>
      </c>
      <c r="I10" s="34">
        <v>3718546.33</v>
      </c>
      <c r="J10" s="35">
        <f>I10/G10*100</f>
        <v>107.93549396630111</v>
      </c>
      <c r="K10" s="35">
        <f>I10/H10*100</f>
        <v>25.981654322885372</v>
      </c>
    </row>
    <row r="11" spans="1:11" s="11" customFormat="1" ht="15">
      <c r="A11" s="12" t="s">
        <v>15</v>
      </c>
      <c r="B11" s="17"/>
      <c r="C11" s="31"/>
      <c r="D11" s="31"/>
      <c r="E11" s="31"/>
      <c r="F11" s="32"/>
      <c r="G11" s="36">
        <v>9490.04</v>
      </c>
      <c r="H11" s="36">
        <v>220000</v>
      </c>
      <c r="I11" s="34">
        <v>29382.39</v>
      </c>
      <c r="J11" s="35">
        <f>I11/G11*100</f>
        <v>309.6129204934858</v>
      </c>
      <c r="K11" s="35">
        <f>I11/H11*100</f>
        <v>13.355631818181818</v>
      </c>
    </row>
    <row r="12" spans="1:11" s="11" customFormat="1" ht="15">
      <c r="A12" s="12"/>
      <c r="B12" s="37"/>
      <c r="C12" s="38" t="s">
        <v>16</v>
      </c>
      <c r="D12" s="38"/>
      <c r="E12" s="38"/>
      <c r="F12" s="32"/>
      <c r="G12" s="39">
        <f>SUM(G10:G11)</f>
        <v>3454646.21</v>
      </c>
      <c r="H12" s="39">
        <f>SUM(H10:H11)</f>
        <v>14532200</v>
      </c>
      <c r="I12" s="39">
        <f>SUM(I10:I11)</f>
        <v>3747928.72</v>
      </c>
      <c r="J12" s="35">
        <f>I12/G12*100</f>
        <v>108.48950926294707</v>
      </c>
      <c r="K12" s="35">
        <f>I12/H12*100</f>
        <v>25.790511553653268</v>
      </c>
    </row>
    <row r="13" spans="1:11" s="11" customFormat="1" ht="15">
      <c r="A13" s="12" t="s">
        <v>17</v>
      </c>
      <c r="B13" s="17"/>
      <c r="C13" s="31"/>
      <c r="D13" s="31"/>
      <c r="E13" s="31"/>
      <c r="F13" s="32"/>
      <c r="G13" s="36">
        <v>1868418.79</v>
      </c>
      <c r="H13" s="36">
        <v>5808700</v>
      </c>
      <c r="I13" s="34">
        <v>2887375.56</v>
      </c>
      <c r="J13" s="35">
        <f>I13/G13*100</f>
        <v>154.5357804927663</v>
      </c>
      <c r="K13" s="35">
        <f>I13/H13*100</f>
        <v>49.70777557801229</v>
      </c>
    </row>
    <row r="14" spans="1:11" s="11" customFormat="1" ht="15">
      <c r="A14" s="12" t="s">
        <v>18</v>
      </c>
      <c r="B14" s="17"/>
      <c r="C14" s="31"/>
      <c r="D14" s="31"/>
      <c r="E14" s="31"/>
      <c r="F14" s="32"/>
      <c r="G14" s="36">
        <v>1232069.54</v>
      </c>
      <c r="H14" s="36">
        <v>8631000</v>
      </c>
      <c r="I14" s="34">
        <v>1824066.96</v>
      </c>
      <c r="J14" s="35">
        <f>I14/G14*100</f>
        <v>148.049026518422</v>
      </c>
      <c r="K14" s="35">
        <f>I14/H14*100</f>
        <v>21.133900590893294</v>
      </c>
    </row>
    <row r="15" spans="1:11" s="11" customFormat="1" ht="15">
      <c r="A15" s="12"/>
      <c r="B15" s="17"/>
      <c r="C15" s="38" t="s">
        <v>19</v>
      </c>
      <c r="D15" s="38"/>
      <c r="E15" s="38"/>
      <c r="F15" s="40"/>
      <c r="G15" s="39">
        <f>SUM(G13:G14)</f>
        <v>3100488.33</v>
      </c>
      <c r="H15" s="39">
        <f>SUM(H13:H14)</f>
        <v>14439700</v>
      </c>
      <c r="I15" s="39">
        <f>SUM(I13:I14)</f>
        <v>4711442.52</v>
      </c>
      <c r="J15" s="35">
        <f>I15/G15*100</f>
        <v>151.95807945518052</v>
      </c>
      <c r="K15" s="35">
        <f>I15/H15*100</f>
        <v>32.62839615781491</v>
      </c>
    </row>
    <row r="16" spans="1:11" s="11" customFormat="1" ht="15">
      <c r="A16" s="12" t="s">
        <v>20</v>
      </c>
      <c r="B16" s="17"/>
      <c r="C16" s="31"/>
      <c r="D16" s="31"/>
      <c r="E16" s="31"/>
      <c r="F16" s="32"/>
      <c r="G16" s="41">
        <f>SUM(G12-G15)</f>
        <v>354157.8799999999</v>
      </c>
      <c r="H16" s="41">
        <f>SUM(H12-H15)</f>
        <v>92500</v>
      </c>
      <c r="I16" s="41">
        <f>SUM(I12-I15)</f>
        <v>-963513.7999999993</v>
      </c>
      <c r="J16" s="35">
        <f>I16/G16*100</f>
        <v>-272.0577048857418</v>
      </c>
      <c r="K16" s="35">
        <f>I16/H16*100</f>
        <v>-1041.63654054054</v>
      </c>
    </row>
    <row r="17" spans="1:11" s="11" customFormat="1" ht="15">
      <c r="A17" s="12"/>
      <c r="B17" s="17"/>
      <c r="F17" s="25"/>
      <c r="G17" s="42"/>
      <c r="H17" s="42"/>
      <c r="I17" s="43"/>
      <c r="J17" s="43"/>
      <c r="K17" s="44"/>
    </row>
    <row r="18" spans="1:11" s="11" customFormat="1" ht="15">
      <c r="A18" s="12" t="s">
        <v>21</v>
      </c>
      <c r="B18" s="17"/>
      <c r="F18" s="25"/>
      <c r="G18" s="45"/>
      <c r="H18" s="45"/>
      <c r="I18" s="43"/>
      <c r="J18" s="43"/>
      <c r="K18" s="44"/>
    </row>
    <row r="19" spans="1:11" s="11" customFormat="1" ht="15">
      <c r="A19" s="12" t="s">
        <v>22</v>
      </c>
      <c r="B19" s="17"/>
      <c r="C19" s="31"/>
      <c r="D19" s="31"/>
      <c r="E19" s="31"/>
      <c r="F19" s="32"/>
      <c r="G19" s="46"/>
      <c r="H19" s="46"/>
      <c r="I19" s="41"/>
      <c r="J19" s="35"/>
      <c r="K19" s="47"/>
    </row>
    <row r="20" spans="1:11" s="11" customFormat="1" ht="15">
      <c r="A20" s="12" t="s">
        <v>23</v>
      </c>
      <c r="B20" s="17"/>
      <c r="C20" s="31"/>
      <c r="D20" s="31"/>
      <c r="E20" s="31"/>
      <c r="F20" s="32"/>
      <c r="G20" s="46">
        <v>51429.7</v>
      </c>
      <c r="H20" s="46">
        <v>92500</v>
      </c>
      <c r="I20" s="46">
        <v>53792.38</v>
      </c>
      <c r="J20" s="35">
        <f>I20/G20*100</f>
        <v>104.59399918724006</v>
      </c>
      <c r="K20" s="35">
        <f>I20/H20*100</f>
        <v>58.15392432432432</v>
      </c>
    </row>
    <row r="21" spans="1:11" s="11" customFormat="1" ht="15">
      <c r="A21" s="12" t="s">
        <v>24</v>
      </c>
      <c r="B21" s="17"/>
      <c r="C21" s="31"/>
      <c r="D21" s="31"/>
      <c r="E21" s="31"/>
      <c r="F21" s="32"/>
      <c r="G21" s="41">
        <f>SUM(G19-G20)</f>
        <v>-51429.7</v>
      </c>
      <c r="H21" s="41">
        <f>SUM(H19-H20)</f>
        <v>-92500</v>
      </c>
      <c r="I21" s="41">
        <f>SUM(I19-I20)</f>
        <v>-53792.38</v>
      </c>
      <c r="J21" s="35">
        <f>I21/G21*100</f>
        <v>104.59399918724006</v>
      </c>
      <c r="K21" s="35">
        <f>I21/H21*100</f>
        <v>58.15392432432432</v>
      </c>
    </row>
    <row r="22" spans="1:11" s="11" customFormat="1" ht="15">
      <c r="A22" s="12"/>
      <c r="B22" s="17"/>
      <c r="F22" s="25"/>
      <c r="G22" s="48"/>
      <c r="H22" s="48"/>
      <c r="I22" s="43"/>
      <c r="J22" s="35"/>
      <c r="K22" s="49"/>
    </row>
    <row r="23" spans="1:11" s="11" customFormat="1" ht="15">
      <c r="A23" s="12"/>
      <c r="B23" s="17"/>
      <c r="C23" s="50" t="s">
        <v>25</v>
      </c>
      <c r="D23" s="50"/>
      <c r="E23" s="50"/>
      <c r="F23" s="51"/>
      <c r="G23" s="46">
        <v>1987046</v>
      </c>
      <c r="H23" s="46">
        <v>0</v>
      </c>
      <c r="I23" s="41">
        <v>1516711</v>
      </c>
      <c r="J23" s="35">
        <f>I23/G23*100</f>
        <v>76.32993901500016</v>
      </c>
      <c r="K23" s="35">
        <v>0</v>
      </c>
    </row>
    <row r="24" spans="1:11" s="11" customFormat="1" ht="15">
      <c r="A24" s="12" t="s">
        <v>26</v>
      </c>
      <c r="B24" s="17"/>
      <c r="C24" s="31"/>
      <c r="D24" s="31"/>
      <c r="E24" s="31"/>
      <c r="F24" s="32"/>
      <c r="G24" s="41">
        <f>SUM(G16+G21+G23)</f>
        <v>2289774.1799999997</v>
      </c>
      <c r="H24" s="41">
        <f>SUM(H16+H21+H23)</f>
        <v>0</v>
      </c>
      <c r="I24" s="41">
        <f>SUM(I16+I21+I23)</f>
        <v>499404.82000000065</v>
      </c>
      <c r="J24" s="35">
        <f>I24/G24*100</f>
        <v>21.810221477822793</v>
      </c>
      <c r="K24" s="35">
        <v>0</v>
      </c>
    </row>
    <row r="25" spans="1:11" s="11" customFormat="1" ht="15">
      <c r="A25" s="12"/>
      <c r="B25" s="17"/>
      <c r="C25" s="31"/>
      <c r="D25" s="31"/>
      <c r="E25" s="31"/>
      <c r="F25" s="32"/>
      <c r="G25" s="41"/>
      <c r="H25" s="41"/>
      <c r="I25" s="41"/>
      <c r="J25" s="35"/>
      <c r="K25" s="35"/>
    </row>
    <row r="26" spans="1:11" s="11" customFormat="1" ht="17.25">
      <c r="A26" s="17"/>
      <c r="B26" s="17"/>
      <c r="F26" s="6" t="s">
        <v>27</v>
      </c>
      <c r="G26" s="6"/>
      <c r="H26" s="6"/>
      <c r="I26" s="6"/>
      <c r="J26" s="6"/>
      <c r="K26" s="6"/>
    </row>
    <row r="27" spans="1:10" s="11" customFormat="1" ht="28.5" customHeight="1">
      <c r="A27" s="52" t="s">
        <v>28</v>
      </c>
      <c r="B27" s="52"/>
      <c r="C27" s="52"/>
      <c r="D27" s="52"/>
      <c r="E27" s="52"/>
      <c r="F27" s="52"/>
      <c r="G27" s="52"/>
      <c r="H27" s="52"/>
      <c r="I27" s="52"/>
      <c r="J27" s="52"/>
    </row>
    <row r="28" spans="1:8" s="11" customFormat="1" ht="15">
      <c r="A28" s="17"/>
      <c r="B28" s="12" t="s">
        <v>29</v>
      </c>
      <c r="F28" s="25"/>
      <c r="G28" s="25"/>
      <c r="H28" s="53"/>
    </row>
    <row r="29" spans="1:10" s="11" customFormat="1" ht="15">
      <c r="A29" s="17"/>
      <c r="B29" s="12"/>
      <c r="C29" s="12" t="s">
        <v>30</v>
      </c>
      <c r="D29" s="12"/>
      <c r="F29" s="25"/>
      <c r="G29" s="15"/>
      <c r="H29" s="16"/>
      <c r="I29" s="13"/>
      <c r="J29" s="13"/>
    </row>
    <row r="30" spans="1:11" s="58" customFormat="1" ht="12.75">
      <c r="A30" s="54" t="s">
        <v>31</v>
      </c>
      <c r="B30" s="55" t="s">
        <v>32</v>
      </c>
      <c r="C30" s="55" t="s">
        <v>33</v>
      </c>
      <c r="D30" s="55" t="s">
        <v>34</v>
      </c>
      <c r="E30" s="55" t="s">
        <v>35</v>
      </c>
      <c r="F30" s="56" t="s">
        <v>36</v>
      </c>
      <c r="G30" s="19" t="s">
        <v>5</v>
      </c>
      <c r="H30" s="57" t="s">
        <v>37</v>
      </c>
      <c r="I30" s="19" t="s">
        <v>5</v>
      </c>
      <c r="J30" s="19" t="s">
        <v>7</v>
      </c>
      <c r="K30" s="21" t="s">
        <v>7</v>
      </c>
    </row>
    <row r="31" spans="1:11" s="65" customFormat="1" ht="13.5" customHeight="1">
      <c r="A31" s="59">
        <v>1</v>
      </c>
      <c r="B31" s="59"/>
      <c r="C31" s="59"/>
      <c r="D31" s="59"/>
      <c r="E31" s="59"/>
      <c r="F31" s="60">
        <v>2</v>
      </c>
      <c r="G31" s="61" t="s">
        <v>8</v>
      </c>
      <c r="H31" s="62"/>
      <c r="I31" s="19" t="s">
        <v>10</v>
      </c>
      <c r="J31" s="63" t="s">
        <v>11</v>
      </c>
      <c r="K31" s="64" t="s">
        <v>12</v>
      </c>
    </row>
    <row r="32" spans="1:11" s="65" customFormat="1" ht="13.5" customHeight="1">
      <c r="A32" s="59"/>
      <c r="B32" s="59"/>
      <c r="C32" s="59"/>
      <c r="D32" s="59"/>
      <c r="E32" s="59"/>
      <c r="F32" s="60"/>
      <c r="G32" s="66">
        <v>1</v>
      </c>
      <c r="H32" s="29">
        <v>2</v>
      </c>
      <c r="I32" s="29">
        <v>3</v>
      </c>
      <c r="J32" s="29">
        <v>4</v>
      </c>
      <c r="K32" s="30">
        <v>5</v>
      </c>
    </row>
    <row r="33" spans="1:11" s="1" customFormat="1" ht="12.75" customHeight="1">
      <c r="A33" s="67">
        <v>6</v>
      </c>
      <c r="B33" s="67"/>
      <c r="C33" s="67"/>
      <c r="D33" s="67"/>
      <c r="E33" s="67"/>
      <c r="F33" s="68" t="s">
        <v>38</v>
      </c>
      <c r="G33" s="69">
        <f>G34+G44+G59+G73+G85</f>
        <v>3445156.1700000004</v>
      </c>
      <c r="H33" s="69">
        <f>H34+H44+H59+H73+H85</f>
        <v>14312200</v>
      </c>
      <c r="I33" s="69">
        <f>I34+I44+I59+I73+I85</f>
        <v>3718546.33</v>
      </c>
      <c r="J33" s="70">
        <f>I33/G33*100</f>
        <v>107.9354939663011</v>
      </c>
      <c r="K33" s="70">
        <f>I33/H33*100</f>
        <v>25.981654322885372</v>
      </c>
    </row>
    <row r="34" spans="1:11" ht="12.75">
      <c r="A34" s="71"/>
      <c r="B34" s="72">
        <v>61</v>
      </c>
      <c r="C34" s="72"/>
      <c r="D34" s="72"/>
      <c r="E34" s="72"/>
      <c r="F34" s="68" t="s">
        <v>39</v>
      </c>
      <c r="G34" s="69">
        <f>G35+G39+G41</f>
        <v>2213002.0000000005</v>
      </c>
      <c r="H34" s="69">
        <f>H35+H39+H41</f>
        <v>6249600</v>
      </c>
      <c r="I34" s="69">
        <f>I35+I39+I41</f>
        <v>691412.3999999999</v>
      </c>
      <c r="J34" s="70">
        <f>I34/G34*100</f>
        <v>31.243189115961023</v>
      </c>
      <c r="K34" s="70">
        <f>I34/H34*100</f>
        <v>11.063306451612902</v>
      </c>
    </row>
    <row r="35" spans="1:11" ht="12.75">
      <c r="A35" s="71"/>
      <c r="B35" s="71"/>
      <c r="C35" s="73"/>
      <c r="D35" s="73"/>
      <c r="E35" s="72">
        <v>611</v>
      </c>
      <c r="F35" s="68" t="s">
        <v>40</v>
      </c>
      <c r="G35" s="69">
        <f>SUM(G36+G37-G38)</f>
        <v>2193256.14</v>
      </c>
      <c r="H35" s="69">
        <f>SUM(H36+H37-H38)</f>
        <v>6119600</v>
      </c>
      <c r="I35" s="69">
        <f>SUM(I36+I37-I38)</f>
        <v>678759.21</v>
      </c>
      <c r="J35" s="70">
        <f>I35/G35*100</f>
        <v>30.947557725747433</v>
      </c>
      <c r="K35" s="70">
        <f>I35/H35*100</f>
        <v>11.091561703379305</v>
      </c>
    </row>
    <row r="36" spans="1:11" ht="12.75">
      <c r="A36" s="71"/>
      <c r="B36" s="71"/>
      <c r="C36" s="74"/>
      <c r="D36" s="74">
        <v>11</v>
      </c>
      <c r="E36" s="74">
        <v>6111</v>
      </c>
      <c r="F36" s="75" t="s">
        <v>40</v>
      </c>
      <c r="G36" s="76">
        <v>515040.13</v>
      </c>
      <c r="H36" s="76">
        <v>2369600</v>
      </c>
      <c r="I36" s="76">
        <v>678759.21</v>
      </c>
      <c r="J36" s="77">
        <f>I36/G36*100</f>
        <v>131.7876356547207</v>
      </c>
      <c r="K36" s="77">
        <f>I36/H36*100</f>
        <v>28.64446362255233</v>
      </c>
    </row>
    <row r="37" spans="1:11" ht="12.75">
      <c r="A37" s="71"/>
      <c r="B37" s="71"/>
      <c r="C37" s="74"/>
      <c r="D37" s="74">
        <v>11</v>
      </c>
      <c r="E37" s="74">
        <v>6111</v>
      </c>
      <c r="F37" s="75" t="s">
        <v>41</v>
      </c>
      <c r="G37" s="76">
        <v>1678216.01</v>
      </c>
      <c r="H37" s="76">
        <v>4000000</v>
      </c>
      <c r="I37" s="76">
        <v>0</v>
      </c>
      <c r="J37" s="77">
        <f>I37/G37*100</f>
        <v>0</v>
      </c>
      <c r="K37" s="77">
        <f>I37/H37*100</f>
        <v>0</v>
      </c>
    </row>
    <row r="38" spans="1:11" ht="12.75">
      <c r="A38" s="71"/>
      <c r="B38" s="71"/>
      <c r="C38" s="74"/>
      <c r="D38" s="74"/>
      <c r="E38" s="74">
        <v>6117</v>
      </c>
      <c r="F38" s="75" t="s">
        <v>42</v>
      </c>
      <c r="G38" s="76">
        <v>0</v>
      </c>
      <c r="H38" s="76">
        <v>250000</v>
      </c>
      <c r="I38" s="76">
        <v>0</v>
      </c>
      <c r="J38" s="77">
        <v>0</v>
      </c>
      <c r="K38" s="77">
        <f>I38/H38*100</f>
        <v>0</v>
      </c>
    </row>
    <row r="39" spans="1:11" ht="12.75">
      <c r="A39" s="71"/>
      <c r="B39" s="71"/>
      <c r="C39" s="73"/>
      <c r="D39" s="73"/>
      <c r="E39" s="72">
        <v>613</v>
      </c>
      <c r="F39" s="68" t="s">
        <v>43</v>
      </c>
      <c r="G39" s="69">
        <f>SUM(G40)</f>
        <v>9162.41</v>
      </c>
      <c r="H39" s="69">
        <f>SUM(H40)</f>
        <v>50000</v>
      </c>
      <c r="I39" s="69">
        <f>SUM(I40)</f>
        <v>10376.96</v>
      </c>
      <c r="J39" s="70">
        <f>I39/G39*100</f>
        <v>113.25579187135261</v>
      </c>
      <c r="K39" s="70">
        <f>I39/H39*100</f>
        <v>20.753919999999997</v>
      </c>
    </row>
    <row r="40" spans="1:11" ht="12.75">
      <c r="A40" s="71"/>
      <c r="B40" s="71"/>
      <c r="C40" s="74"/>
      <c r="D40" s="74">
        <v>11</v>
      </c>
      <c r="E40" s="74">
        <v>6134</v>
      </c>
      <c r="F40" s="75" t="s">
        <v>44</v>
      </c>
      <c r="G40" s="76">
        <v>9162.41</v>
      </c>
      <c r="H40" s="76">
        <v>50000</v>
      </c>
      <c r="I40" s="76">
        <v>10376.96</v>
      </c>
      <c r="J40" s="77">
        <f>I40/G40*100</f>
        <v>113.25579187135261</v>
      </c>
      <c r="K40" s="77">
        <f>I40/H40*100</f>
        <v>20.753919999999997</v>
      </c>
    </row>
    <row r="41" spans="1:11" ht="12.75">
      <c r="A41" s="71"/>
      <c r="B41" s="71"/>
      <c r="C41" s="73"/>
      <c r="D41" s="73"/>
      <c r="E41" s="72">
        <v>614</v>
      </c>
      <c r="F41" s="68" t="s">
        <v>45</v>
      </c>
      <c r="G41" s="69">
        <f>SUM(G42:G43)</f>
        <v>10583.45</v>
      </c>
      <c r="H41" s="69">
        <f>SUM(H42:H43)</f>
        <v>80000</v>
      </c>
      <c r="I41" s="69">
        <f>SUM(I42:I43)</f>
        <v>2276.23</v>
      </c>
      <c r="J41" s="70">
        <f>I41/G41*100</f>
        <v>21.507447949392684</v>
      </c>
      <c r="K41" s="70">
        <f>I41/H41*100</f>
        <v>2.8452875</v>
      </c>
    </row>
    <row r="42" spans="1:11" ht="12.75">
      <c r="A42" s="71"/>
      <c r="B42" s="71"/>
      <c r="C42" s="74"/>
      <c r="D42" s="74">
        <v>11</v>
      </c>
      <c r="E42" s="74">
        <v>6142</v>
      </c>
      <c r="F42" s="75" t="s">
        <v>46</v>
      </c>
      <c r="G42" s="76">
        <v>10583.45</v>
      </c>
      <c r="H42" s="76">
        <v>50000</v>
      </c>
      <c r="I42" s="76">
        <v>2276.23</v>
      </c>
      <c r="J42" s="77">
        <f>I42/G42*100</f>
        <v>21.507447949392684</v>
      </c>
      <c r="K42" s="77">
        <f>I42/H42*100</f>
        <v>4.55246</v>
      </c>
    </row>
    <row r="43" spans="1:11" ht="12.75">
      <c r="A43" s="71"/>
      <c r="B43" s="71"/>
      <c r="C43" s="74"/>
      <c r="D43" s="74">
        <v>11</v>
      </c>
      <c r="E43" s="74">
        <v>6143</v>
      </c>
      <c r="F43" s="75" t="s">
        <v>47</v>
      </c>
      <c r="G43" s="76">
        <v>0</v>
      </c>
      <c r="H43" s="76">
        <v>30000</v>
      </c>
      <c r="I43" s="76">
        <v>0</v>
      </c>
      <c r="J43" s="77">
        <v>0</v>
      </c>
      <c r="K43" s="77">
        <f>I43/H43*100</f>
        <v>0</v>
      </c>
    </row>
    <row r="44" spans="1:11" ht="12.75">
      <c r="A44" s="78"/>
      <c r="B44" s="72">
        <v>63</v>
      </c>
      <c r="C44" s="72"/>
      <c r="D44" s="72"/>
      <c r="E44" s="72"/>
      <c r="F44" s="79" t="s">
        <v>48</v>
      </c>
      <c r="G44" s="69">
        <f>G45+G52+G55</f>
        <v>1017279.05</v>
      </c>
      <c r="H44" s="69">
        <f>H45+H52+H55</f>
        <v>7188000</v>
      </c>
      <c r="I44" s="69">
        <f>I45+I52+I55</f>
        <v>2702036.16</v>
      </c>
      <c r="J44" s="70">
        <f>I44/G44*100</f>
        <v>265.61405742111765</v>
      </c>
      <c r="K44" s="70">
        <f>I44/H44*100</f>
        <v>37.59093155258765</v>
      </c>
    </row>
    <row r="45" spans="1:11" ht="12.75">
      <c r="A45" s="78"/>
      <c r="B45" s="80"/>
      <c r="C45" s="73"/>
      <c r="D45" s="73"/>
      <c r="E45" s="72">
        <v>633</v>
      </c>
      <c r="F45" s="68" t="s">
        <v>49</v>
      </c>
      <c r="G45" s="69">
        <f>SUM(G46:G51)</f>
        <v>424769.38</v>
      </c>
      <c r="H45" s="69">
        <f>SUM(H46:H51)</f>
        <v>4010000</v>
      </c>
      <c r="I45" s="69">
        <f>SUM(I46:I51)</f>
        <v>1445183.9000000001</v>
      </c>
      <c r="J45" s="70">
        <f>I45/G45*100</f>
        <v>340.2278902495279</v>
      </c>
      <c r="K45" s="70">
        <f>I45/H45*100</f>
        <v>36.03949875311721</v>
      </c>
    </row>
    <row r="46" spans="1:11" ht="12.75">
      <c r="A46" s="78"/>
      <c r="B46" s="80"/>
      <c r="C46" s="74"/>
      <c r="D46" s="74">
        <v>51</v>
      </c>
      <c r="E46" s="74">
        <v>6331</v>
      </c>
      <c r="F46" s="75" t="s">
        <v>50</v>
      </c>
      <c r="G46" s="76">
        <v>107964.26</v>
      </c>
      <c r="H46" s="76">
        <v>300000</v>
      </c>
      <c r="I46" s="81">
        <v>1431746.35</v>
      </c>
      <c r="J46" s="77">
        <f>I46/G46*100</f>
        <v>1326.129915585028</v>
      </c>
      <c r="K46" s="77">
        <f>I46/H46*100</f>
        <v>477.2487833333334</v>
      </c>
    </row>
    <row r="47" spans="1:11" ht="12.75">
      <c r="A47" s="78"/>
      <c r="B47" s="80"/>
      <c r="C47" s="74"/>
      <c r="D47" s="74">
        <v>51</v>
      </c>
      <c r="E47" s="74">
        <v>6331</v>
      </c>
      <c r="F47" s="75" t="s">
        <v>51</v>
      </c>
      <c r="G47" s="76">
        <v>0</v>
      </c>
      <c r="H47" s="76">
        <v>30000</v>
      </c>
      <c r="I47" s="81">
        <v>13437.55</v>
      </c>
      <c r="J47" s="77">
        <v>0</v>
      </c>
      <c r="K47" s="77">
        <f>I47/H47*100</f>
        <v>44.79183333333333</v>
      </c>
    </row>
    <row r="48" spans="1:11" ht="12.75">
      <c r="A48" s="78"/>
      <c r="B48" s="80"/>
      <c r="C48" s="74"/>
      <c r="D48" s="74">
        <v>52</v>
      </c>
      <c r="E48" s="74">
        <v>6332</v>
      </c>
      <c r="F48" s="75" t="s">
        <v>52</v>
      </c>
      <c r="G48" s="76">
        <v>316805.12</v>
      </c>
      <c r="H48" s="76">
        <v>1000000</v>
      </c>
      <c r="I48" s="76">
        <v>0</v>
      </c>
      <c r="J48" s="77">
        <f>I48/G48*100</f>
        <v>0</v>
      </c>
      <c r="K48" s="77">
        <f>I48/H48*100</f>
        <v>0</v>
      </c>
    </row>
    <row r="49" spans="1:11" ht="12.75">
      <c r="A49" s="78"/>
      <c r="B49" s="80"/>
      <c r="C49" s="74"/>
      <c r="D49" s="74">
        <v>52</v>
      </c>
      <c r="E49" s="74">
        <v>6331</v>
      </c>
      <c r="F49" s="75" t="s">
        <v>53</v>
      </c>
      <c r="G49" s="76">
        <v>0</v>
      </c>
      <c r="H49" s="76">
        <v>500000</v>
      </c>
      <c r="I49" s="76">
        <v>0</v>
      </c>
      <c r="J49" s="77">
        <v>0</v>
      </c>
      <c r="K49" s="77">
        <f>I49/H49*100</f>
        <v>0</v>
      </c>
    </row>
    <row r="50" spans="1:11" ht="12.75">
      <c r="A50" s="78"/>
      <c r="B50" s="80"/>
      <c r="C50" s="74"/>
      <c r="D50" s="74">
        <v>52</v>
      </c>
      <c r="E50" s="74">
        <v>6332</v>
      </c>
      <c r="F50" s="75" t="s">
        <v>54</v>
      </c>
      <c r="G50" s="76">
        <v>0</v>
      </c>
      <c r="H50" s="76">
        <v>1500000</v>
      </c>
      <c r="I50" s="76">
        <v>0</v>
      </c>
      <c r="J50" s="77">
        <v>0</v>
      </c>
      <c r="K50" s="77">
        <f>I50/H50*100</f>
        <v>0</v>
      </c>
    </row>
    <row r="51" spans="1:11" ht="12.75">
      <c r="A51" s="78"/>
      <c r="B51" s="80"/>
      <c r="C51" s="74"/>
      <c r="D51" s="74"/>
      <c r="E51" s="74">
        <v>6332</v>
      </c>
      <c r="F51" s="75" t="s">
        <v>55</v>
      </c>
      <c r="G51" s="76">
        <v>0</v>
      </c>
      <c r="H51" s="76">
        <v>680000</v>
      </c>
      <c r="I51" s="76">
        <v>0</v>
      </c>
      <c r="J51" s="77">
        <v>0</v>
      </c>
      <c r="K51" s="77">
        <f>I51/H51*100</f>
        <v>0</v>
      </c>
    </row>
    <row r="52" spans="1:11" ht="12.75">
      <c r="A52" s="71"/>
      <c r="B52" s="71"/>
      <c r="C52" s="73"/>
      <c r="D52" s="73"/>
      <c r="E52" s="72">
        <v>634</v>
      </c>
      <c r="F52" s="79" t="s">
        <v>56</v>
      </c>
      <c r="G52" s="69">
        <f>SUM(G53:G54)</f>
        <v>0</v>
      </c>
      <c r="H52" s="69">
        <f>SUM(H53:H54)</f>
        <v>98000</v>
      </c>
      <c r="I52" s="69">
        <f>SUM(I53:I54)</f>
        <v>90247.77</v>
      </c>
      <c r="J52" s="70">
        <v>0</v>
      </c>
      <c r="K52" s="70">
        <f>I52/H52*100</f>
        <v>92.0895612244898</v>
      </c>
    </row>
    <row r="53" spans="1:11" ht="12.75">
      <c r="A53" s="71"/>
      <c r="B53" s="71"/>
      <c r="C53" s="74"/>
      <c r="D53" s="74">
        <v>51</v>
      </c>
      <c r="E53" s="74">
        <v>6341</v>
      </c>
      <c r="F53" s="75" t="s">
        <v>57</v>
      </c>
      <c r="G53" s="76">
        <v>0</v>
      </c>
      <c r="H53" s="76">
        <v>90000</v>
      </c>
      <c r="I53" s="76">
        <v>90247.77</v>
      </c>
      <c r="J53" s="77">
        <v>0</v>
      </c>
      <c r="K53" s="77">
        <f>I53/H53*100</f>
        <v>100.2753</v>
      </c>
    </row>
    <row r="54" spans="1:11" ht="12.75">
      <c r="A54" s="71"/>
      <c r="B54" s="71"/>
      <c r="C54" s="74"/>
      <c r="D54" s="74">
        <v>51</v>
      </c>
      <c r="E54" s="74">
        <v>6341</v>
      </c>
      <c r="F54" s="75" t="s">
        <v>58</v>
      </c>
      <c r="G54" s="76">
        <v>0</v>
      </c>
      <c r="H54" s="76">
        <v>8000</v>
      </c>
      <c r="I54" s="76">
        <v>0</v>
      </c>
      <c r="J54" s="77">
        <v>0</v>
      </c>
      <c r="K54" s="77">
        <f>I54/H54*100</f>
        <v>0</v>
      </c>
    </row>
    <row r="55" spans="1:11" ht="12.75">
      <c r="A55" s="71"/>
      <c r="B55" s="71"/>
      <c r="C55" s="73"/>
      <c r="D55" s="73"/>
      <c r="E55" s="72">
        <v>638</v>
      </c>
      <c r="F55" s="68" t="s">
        <v>59</v>
      </c>
      <c r="G55" s="69">
        <f>SUM(G56:G58)</f>
        <v>592509.67</v>
      </c>
      <c r="H55" s="69">
        <f>SUM(H56:H58)</f>
        <v>3080000</v>
      </c>
      <c r="I55" s="69">
        <f>SUM(I56:I58)</f>
        <v>1166604.49</v>
      </c>
      <c r="J55" s="70">
        <f>I55/G55*100</f>
        <v>196.8920591625112</v>
      </c>
      <c r="K55" s="70">
        <f>I55/H55*100</f>
        <v>37.87676915584415</v>
      </c>
    </row>
    <row r="56" spans="1:11" ht="12.75">
      <c r="A56" s="71"/>
      <c r="B56" s="71"/>
      <c r="C56" s="74"/>
      <c r="D56" s="74">
        <v>51</v>
      </c>
      <c r="E56" s="74">
        <v>6381</v>
      </c>
      <c r="F56" s="75" t="s">
        <v>60</v>
      </c>
      <c r="G56" s="76">
        <v>592509.67</v>
      </c>
      <c r="H56" s="76">
        <v>1200000</v>
      </c>
      <c r="I56" s="76">
        <v>1166604.49</v>
      </c>
      <c r="J56" s="77">
        <f>I56/G56*100</f>
        <v>196.8920591625112</v>
      </c>
      <c r="K56" s="77">
        <f>I56/H56*100</f>
        <v>97.21704083333333</v>
      </c>
    </row>
    <row r="57" spans="1:11" ht="12.75">
      <c r="A57" s="71"/>
      <c r="B57" s="71"/>
      <c r="C57" s="74"/>
      <c r="D57" s="74"/>
      <c r="E57" s="74">
        <v>6381</v>
      </c>
      <c r="F57" s="75" t="s">
        <v>59</v>
      </c>
      <c r="G57" s="76">
        <v>0</v>
      </c>
      <c r="H57" s="76">
        <v>1500000</v>
      </c>
      <c r="I57" s="76">
        <v>0</v>
      </c>
      <c r="J57" s="77">
        <v>0</v>
      </c>
      <c r="K57" s="77">
        <f>I57/H57*100</f>
        <v>0</v>
      </c>
    </row>
    <row r="58" spans="1:11" ht="12.75">
      <c r="A58" s="71"/>
      <c r="B58" s="71"/>
      <c r="C58" s="74"/>
      <c r="D58" s="74">
        <v>51</v>
      </c>
      <c r="E58" s="74">
        <v>6381</v>
      </c>
      <c r="F58" s="75" t="s">
        <v>61</v>
      </c>
      <c r="G58" s="76">
        <v>0</v>
      </c>
      <c r="H58" s="76">
        <v>380000</v>
      </c>
      <c r="I58" s="76">
        <v>0</v>
      </c>
      <c r="J58" s="77">
        <v>0</v>
      </c>
      <c r="K58" s="77">
        <f>I58/H58*100</f>
        <v>0</v>
      </c>
    </row>
    <row r="59" spans="1:11" ht="12.75">
      <c r="A59" s="78"/>
      <c r="B59" s="72">
        <v>64</v>
      </c>
      <c r="C59" s="72"/>
      <c r="D59" s="72"/>
      <c r="E59" s="72"/>
      <c r="F59" s="68" t="s">
        <v>62</v>
      </c>
      <c r="G59" s="69">
        <f>G60+G62</f>
        <v>118522.03000000001</v>
      </c>
      <c r="H59" s="69">
        <f>H60+H62</f>
        <v>414000</v>
      </c>
      <c r="I59" s="69">
        <f>I60+I62</f>
        <v>173429.4</v>
      </c>
      <c r="J59" s="70">
        <f>I59/G59*100</f>
        <v>146.3267208636234</v>
      </c>
      <c r="K59" s="70">
        <f>I59/H59*100</f>
        <v>41.89115942028985</v>
      </c>
    </row>
    <row r="60" spans="1:11" ht="12.75">
      <c r="A60" s="71"/>
      <c r="B60" s="71"/>
      <c r="C60" s="73"/>
      <c r="D60" s="73"/>
      <c r="E60" s="72">
        <v>641</v>
      </c>
      <c r="F60" s="68" t="s">
        <v>63</v>
      </c>
      <c r="G60" s="69">
        <f>SUM(G61)</f>
        <v>9.89</v>
      </c>
      <c r="H60" s="69">
        <f>SUM(H61)</f>
        <v>2000</v>
      </c>
      <c r="I60" s="69">
        <f>SUM(I61)</f>
        <v>6.88</v>
      </c>
      <c r="J60" s="70">
        <f>I60/G60*100</f>
        <v>69.56521739130434</v>
      </c>
      <c r="K60" s="70">
        <f>I60/H60*100</f>
        <v>0.344</v>
      </c>
    </row>
    <row r="61" spans="1:11" ht="12.75">
      <c r="A61" s="71"/>
      <c r="B61" s="71"/>
      <c r="C61" s="74"/>
      <c r="D61" s="74">
        <v>11</v>
      </c>
      <c r="E61" s="74">
        <v>6412</v>
      </c>
      <c r="F61" s="75" t="s">
        <v>64</v>
      </c>
      <c r="G61" s="76">
        <v>9.89</v>
      </c>
      <c r="H61" s="76">
        <v>2000</v>
      </c>
      <c r="I61" s="76">
        <v>6.88</v>
      </c>
      <c r="J61" s="77">
        <f>I61/G61*100</f>
        <v>69.56521739130434</v>
      </c>
      <c r="K61" s="77">
        <f>I61/H61*100</f>
        <v>0.344</v>
      </c>
    </row>
    <row r="62" spans="1:11" ht="12.75">
      <c r="A62" s="71"/>
      <c r="B62" s="71"/>
      <c r="C62" s="73"/>
      <c r="D62" s="73"/>
      <c r="E62" s="72">
        <v>642</v>
      </c>
      <c r="F62" s="68" t="s">
        <v>65</v>
      </c>
      <c r="G62" s="69">
        <f>SUM(G63:G72)</f>
        <v>118512.14000000001</v>
      </c>
      <c r="H62" s="69">
        <f>SUM(H63:H72)</f>
        <v>412000</v>
      </c>
      <c r="I62" s="69">
        <f>SUM(I63:I72)</f>
        <v>173422.52</v>
      </c>
      <c r="J62" s="70">
        <f>I62/G62*100</f>
        <v>146.3331267159634</v>
      </c>
      <c r="K62" s="70">
        <f>I62/H62*100</f>
        <v>42.092844660194174</v>
      </c>
    </row>
    <row r="63" spans="1:11" ht="12.75">
      <c r="A63" s="71"/>
      <c r="B63" s="71"/>
      <c r="C63" s="74"/>
      <c r="D63" s="74">
        <v>41</v>
      </c>
      <c r="E63" s="74">
        <v>6421</v>
      </c>
      <c r="F63" s="75" t="s">
        <v>66</v>
      </c>
      <c r="G63" s="76">
        <v>20013.9</v>
      </c>
      <c r="H63" s="76">
        <v>70000</v>
      </c>
      <c r="I63" s="76">
        <v>0</v>
      </c>
      <c r="J63" s="77">
        <f>I63/G63*100</f>
        <v>0</v>
      </c>
      <c r="K63" s="77">
        <f>I63/H63*100</f>
        <v>0</v>
      </c>
    </row>
    <row r="64" spans="1:11" ht="12.75">
      <c r="A64" s="71"/>
      <c r="B64" s="71"/>
      <c r="C64" s="74"/>
      <c r="D64" s="74">
        <v>41</v>
      </c>
      <c r="E64" s="74">
        <v>6421</v>
      </c>
      <c r="F64" s="75" t="s">
        <v>67</v>
      </c>
      <c r="G64" s="76">
        <v>5413.49</v>
      </c>
      <c r="H64" s="76">
        <v>15000</v>
      </c>
      <c r="I64" s="76">
        <v>5787.65</v>
      </c>
      <c r="J64" s="77">
        <f>I64/G64*100</f>
        <v>106.91162263161102</v>
      </c>
      <c r="K64" s="77">
        <f>I64/H64*100</f>
        <v>38.58433333333333</v>
      </c>
    </row>
    <row r="65" spans="1:11" ht="12.75">
      <c r="A65" s="71"/>
      <c r="B65" s="71"/>
      <c r="C65" s="74"/>
      <c r="D65" s="74">
        <v>41</v>
      </c>
      <c r="E65" s="74">
        <v>6421</v>
      </c>
      <c r="F65" s="75" t="s">
        <v>68</v>
      </c>
      <c r="G65" s="76">
        <v>0</v>
      </c>
      <c r="H65" s="76">
        <v>2000</v>
      </c>
      <c r="I65" s="76">
        <v>0</v>
      </c>
      <c r="J65" s="77">
        <v>0</v>
      </c>
      <c r="K65" s="77">
        <f>I65/H65*100</f>
        <v>0</v>
      </c>
    </row>
    <row r="66" spans="1:11" ht="12.75">
      <c r="A66" s="71"/>
      <c r="B66" s="71"/>
      <c r="C66" s="74"/>
      <c r="D66" s="74">
        <v>41</v>
      </c>
      <c r="E66" s="74">
        <v>6421</v>
      </c>
      <c r="F66" s="75" t="s">
        <v>69</v>
      </c>
      <c r="G66" s="76">
        <v>1500</v>
      </c>
      <c r="H66" s="76">
        <v>0</v>
      </c>
      <c r="I66" s="76">
        <v>0</v>
      </c>
      <c r="J66" s="77">
        <v>0</v>
      </c>
      <c r="K66" s="77">
        <v>0</v>
      </c>
    </row>
    <row r="67" spans="1:11" ht="12.75">
      <c r="A67" s="71"/>
      <c r="B67" s="71"/>
      <c r="C67" s="74"/>
      <c r="D67" s="74">
        <v>41</v>
      </c>
      <c r="E67" s="74">
        <v>6422</v>
      </c>
      <c r="F67" s="75" t="s">
        <v>70</v>
      </c>
      <c r="G67" s="76">
        <v>6600.84</v>
      </c>
      <c r="H67" s="76">
        <v>150000</v>
      </c>
      <c r="I67" s="76">
        <v>34360.46</v>
      </c>
      <c r="J67" s="77">
        <f>I67/G67*100</f>
        <v>520.5467788948073</v>
      </c>
      <c r="K67" s="77">
        <f>I67/H67*100</f>
        <v>22.906973333333333</v>
      </c>
    </row>
    <row r="68" spans="1:11" ht="12.75">
      <c r="A68" s="71"/>
      <c r="B68" s="71"/>
      <c r="C68" s="74"/>
      <c r="D68" s="74">
        <v>41</v>
      </c>
      <c r="E68" s="74">
        <v>6422</v>
      </c>
      <c r="F68" s="75" t="s">
        <v>71</v>
      </c>
      <c r="G68" s="76">
        <v>25566.39</v>
      </c>
      <c r="H68" s="76">
        <v>60000</v>
      </c>
      <c r="I68" s="76">
        <v>12550</v>
      </c>
      <c r="J68" s="77">
        <f>I68/G68*100</f>
        <v>49.08788452339184</v>
      </c>
      <c r="K68" s="77">
        <f>I68/H68*100</f>
        <v>20.916666666666668</v>
      </c>
    </row>
    <row r="69" spans="1:11" ht="12.75">
      <c r="A69" s="71"/>
      <c r="B69" s="71"/>
      <c r="C69" s="74"/>
      <c r="D69" s="74">
        <v>41</v>
      </c>
      <c r="E69" s="74">
        <v>6422</v>
      </c>
      <c r="F69" s="75" t="s">
        <v>72</v>
      </c>
      <c r="G69" s="76">
        <v>8068</v>
      </c>
      <c r="H69" s="76">
        <v>25000</v>
      </c>
      <c r="I69" s="76">
        <v>4298.86</v>
      </c>
      <c r="J69" s="77">
        <f>I69/G69*100</f>
        <v>53.282845810609814</v>
      </c>
      <c r="K69" s="77">
        <f>I69/H69*100</f>
        <v>17.195439999999998</v>
      </c>
    </row>
    <row r="70" spans="1:11" ht="12.75">
      <c r="A70" s="71"/>
      <c r="B70" s="71"/>
      <c r="C70" s="74"/>
      <c r="D70" s="74">
        <v>41</v>
      </c>
      <c r="E70" s="74">
        <v>6422</v>
      </c>
      <c r="F70" s="75" t="s">
        <v>73</v>
      </c>
      <c r="G70" s="76">
        <v>22468.69</v>
      </c>
      <c r="H70" s="76">
        <v>50000</v>
      </c>
      <c r="I70" s="76">
        <v>16923.77</v>
      </c>
      <c r="J70" s="77">
        <f>I70/G70*100</f>
        <v>75.3215697043308</v>
      </c>
      <c r="K70" s="77">
        <f>I70/H70*100</f>
        <v>33.847539999999995</v>
      </c>
    </row>
    <row r="71" spans="1:11" ht="12.75">
      <c r="A71" s="71"/>
      <c r="B71" s="71"/>
      <c r="C71" s="74"/>
      <c r="D71" s="74">
        <v>41</v>
      </c>
      <c r="E71" s="74">
        <v>6422</v>
      </c>
      <c r="F71" s="75" t="s">
        <v>74</v>
      </c>
      <c r="G71" s="76">
        <v>27051.83</v>
      </c>
      <c r="H71" s="76">
        <v>30000</v>
      </c>
      <c r="I71" s="76">
        <v>95438.31</v>
      </c>
      <c r="J71" s="77">
        <f>I71/G71*100</f>
        <v>352.79798076507205</v>
      </c>
      <c r="K71" s="77">
        <f>I71/H71*100</f>
        <v>318.1277</v>
      </c>
    </row>
    <row r="72" spans="1:11" ht="12.75">
      <c r="A72" s="71"/>
      <c r="B72" s="71"/>
      <c r="C72" s="74"/>
      <c r="D72" s="74">
        <v>41</v>
      </c>
      <c r="E72" s="74">
        <v>6422</v>
      </c>
      <c r="F72" s="75" t="s">
        <v>75</v>
      </c>
      <c r="G72" s="76">
        <v>1829</v>
      </c>
      <c r="H72" s="76">
        <v>10000</v>
      </c>
      <c r="I72" s="76">
        <v>4063.47</v>
      </c>
      <c r="J72" s="77">
        <f>I72/G72*100</f>
        <v>222.16894477856752</v>
      </c>
      <c r="K72" s="77">
        <f>I72/H72*100</f>
        <v>40.634699999999995</v>
      </c>
    </row>
    <row r="73" spans="1:11" ht="14.25" customHeight="1">
      <c r="A73" s="78"/>
      <c r="B73" s="72">
        <v>65</v>
      </c>
      <c r="C73" s="72"/>
      <c r="D73" s="72"/>
      <c r="E73" s="72"/>
      <c r="F73" s="82" t="s">
        <v>76</v>
      </c>
      <c r="G73" s="69">
        <f>G74+G77+G82</f>
        <v>96353.09</v>
      </c>
      <c r="H73" s="69">
        <f>H74+H77+H82</f>
        <v>460600</v>
      </c>
      <c r="I73" s="69">
        <f>I74+I77+I82</f>
        <v>129318.37</v>
      </c>
      <c r="J73" s="70">
        <f>I73/G73*100</f>
        <v>134.21299721679918</v>
      </c>
      <c r="K73" s="70">
        <f>I73/H73*100</f>
        <v>28.07606817194963</v>
      </c>
    </row>
    <row r="74" spans="1:11" ht="12.75">
      <c r="A74" s="78"/>
      <c r="B74" s="80"/>
      <c r="C74" s="73"/>
      <c r="D74" s="73"/>
      <c r="E74" s="72">
        <v>651</v>
      </c>
      <c r="F74" s="68" t="s">
        <v>77</v>
      </c>
      <c r="G74" s="69">
        <f>SUM(G75:G76)</f>
        <v>150.32</v>
      </c>
      <c r="H74" s="69">
        <f>SUM(H75:H76)</f>
        <v>3000</v>
      </c>
      <c r="I74" s="69">
        <f>SUM(I75:I76)</f>
        <v>1835.95</v>
      </c>
      <c r="J74" s="70">
        <f>I74/G74*100</f>
        <v>1221.361096327834</v>
      </c>
      <c r="K74" s="70">
        <f>I74/H74*100</f>
        <v>61.19833333333333</v>
      </c>
    </row>
    <row r="75" spans="1:11" ht="12.75">
      <c r="A75" s="78"/>
      <c r="B75" s="80"/>
      <c r="C75" s="74"/>
      <c r="D75" s="74">
        <v>11</v>
      </c>
      <c r="E75" s="74">
        <v>6511</v>
      </c>
      <c r="F75" s="75" t="s">
        <v>78</v>
      </c>
      <c r="G75" s="76">
        <v>150.32</v>
      </c>
      <c r="H75" s="76">
        <v>1000</v>
      </c>
      <c r="I75" s="76">
        <v>44.48</v>
      </c>
      <c r="J75" s="77">
        <f>I75/G75*100</f>
        <v>29.590207557211283</v>
      </c>
      <c r="K75" s="77">
        <f>I75/H75*100</f>
        <v>4.4479999999999995</v>
      </c>
    </row>
    <row r="76" spans="1:11" ht="12.75">
      <c r="A76" s="78"/>
      <c r="B76" s="80"/>
      <c r="C76" s="74"/>
      <c r="D76" s="74">
        <v>41</v>
      </c>
      <c r="E76" s="74">
        <v>6512</v>
      </c>
      <c r="F76" s="75" t="s">
        <v>79</v>
      </c>
      <c r="G76" s="76">
        <v>0</v>
      </c>
      <c r="H76" s="76">
        <v>2000</v>
      </c>
      <c r="I76" s="76">
        <v>1791.47</v>
      </c>
      <c r="J76" s="77">
        <v>0</v>
      </c>
      <c r="K76" s="77">
        <f>I76/H76*100</f>
        <v>89.57350000000001</v>
      </c>
    </row>
    <row r="77" spans="1:11" ht="12.75">
      <c r="A77" s="71"/>
      <c r="B77" s="71"/>
      <c r="C77" s="73"/>
      <c r="D77" s="73"/>
      <c r="E77" s="72">
        <v>652</v>
      </c>
      <c r="F77" s="68" t="s">
        <v>80</v>
      </c>
      <c r="G77" s="69">
        <f>SUM(G78:G81)</f>
        <v>23188.519999999997</v>
      </c>
      <c r="H77" s="69">
        <f>SUM(H78:H81)</f>
        <v>165000</v>
      </c>
      <c r="I77" s="69">
        <f>SUM(I78:I81)</f>
        <v>30428.170000000002</v>
      </c>
      <c r="J77" s="70">
        <f>I77/G77*100</f>
        <v>131.2208368623785</v>
      </c>
      <c r="K77" s="70">
        <f>I77/H77*100</f>
        <v>18.441315151515152</v>
      </c>
    </row>
    <row r="78" spans="1:11" ht="12.75">
      <c r="A78" s="71"/>
      <c r="B78" s="71"/>
      <c r="C78" s="74"/>
      <c r="D78" s="74">
        <v>41</v>
      </c>
      <c r="E78" s="74">
        <v>6522</v>
      </c>
      <c r="F78" s="75" t="s">
        <v>81</v>
      </c>
      <c r="G78" s="76">
        <v>6388.21</v>
      </c>
      <c r="H78" s="76">
        <v>50000</v>
      </c>
      <c r="I78" s="76">
        <v>12392.34</v>
      </c>
      <c r="J78" s="77">
        <f>I78/G78*100</f>
        <v>193.9876741685073</v>
      </c>
      <c r="K78" s="77">
        <f>I78/H78*100</f>
        <v>24.78468</v>
      </c>
    </row>
    <row r="79" spans="1:11" ht="12.75">
      <c r="A79" s="71"/>
      <c r="B79" s="71"/>
      <c r="C79" s="74"/>
      <c r="D79" s="74">
        <v>41</v>
      </c>
      <c r="E79" s="74">
        <v>6526</v>
      </c>
      <c r="F79" s="75" t="s">
        <v>82</v>
      </c>
      <c r="G79" s="76">
        <v>950.32</v>
      </c>
      <c r="H79" s="76">
        <v>5000</v>
      </c>
      <c r="I79" s="76">
        <v>97.4</v>
      </c>
      <c r="J79" s="77">
        <f>I79/G79*100</f>
        <v>10.249179223840391</v>
      </c>
      <c r="K79" s="77">
        <f>I79/H79*100</f>
        <v>1.9480000000000002</v>
      </c>
    </row>
    <row r="80" spans="1:11" ht="12.75">
      <c r="A80" s="71"/>
      <c r="B80" s="71"/>
      <c r="C80" s="74"/>
      <c r="D80" s="74">
        <v>41</v>
      </c>
      <c r="E80" s="74">
        <v>6526</v>
      </c>
      <c r="F80" s="75" t="s">
        <v>83</v>
      </c>
      <c r="G80" s="76">
        <v>11194.99</v>
      </c>
      <c r="H80" s="76">
        <v>30000</v>
      </c>
      <c r="I80" s="76">
        <v>11450</v>
      </c>
      <c r="J80" s="77">
        <f>I80/G80*100</f>
        <v>102.2778939507762</v>
      </c>
      <c r="K80" s="77">
        <f>I80/H80*100</f>
        <v>38.166666666666664</v>
      </c>
    </row>
    <row r="81" spans="1:11" ht="12.75">
      <c r="A81" s="71"/>
      <c r="B81" s="71"/>
      <c r="C81" s="74"/>
      <c r="D81" s="74">
        <v>41</v>
      </c>
      <c r="E81" s="74">
        <v>6526</v>
      </c>
      <c r="F81" s="75" t="s">
        <v>84</v>
      </c>
      <c r="G81" s="76">
        <v>4655</v>
      </c>
      <c r="H81" s="76">
        <v>80000</v>
      </c>
      <c r="I81" s="76">
        <v>6488.43</v>
      </c>
      <c r="J81" s="77">
        <f>I81/G81*100</f>
        <v>139.38625134264234</v>
      </c>
      <c r="K81" s="77">
        <f>I81/H81*100</f>
        <v>8.110537500000001</v>
      </c>
    </row>
    <row r="82" spans="1:11" ht="12.75">
      <c r="A82" s="71"/>
      <c r="B82" s="71"/>
      <c r="C82" s="73"/>
      <c r="D82" s="73"/>
      <c r="E82" s="72">
        <v>653</v>
      </c>
      <c r="F82" s="68" t="s">
        <v>85</v>
      </c>
      <c r="G82" s="69">
        <f>SUM(G83:G84)</f>
        <v>73014.25</v>
      </c>
      <c r="H82" s="69">
        <f>SUM(H83:H84)</f>
        <v>292600</v>
      </c>
      <c r="I82" s="69">
        <f>SUM(I83:I84)</f>
        <v>97054.25</v>
      </c>
      <c r="J82" s="70">
        <f>I82/G82*100</f>
        <v>132.92507969334753</v>
      </c>
      <c r="K82" s="70">
        <f>I82/H82*100</f>
        <v>33.1696001367054</v>
      </c>
    </row>
    <row r="83" spans="1:11" ht="12.75">
      <c r="A83" s="71"/>
      <c r="B83" s="71"/>
      <c r="C83" s="74"/>
      <c r="D83" s="74">
        <v>41</v>
      </c>
      <c r="E83" s="74">
        <v>6531</v>
      </c>
      <c r="F83" s="75" t="s">
        <v>86</v>
      </c>
      <c r="G83" s="76">
        <v>0</v>
      </c>
      <c r="H83" s="76">
        <v>20000</v>
      </c>
      <c r="I83" s="76">
        <v>4771.8</v>
      </c>
      <c r="J83" s="77">
        <v>0</v>
      </c>
      <c r="K83" s="77">
        <f>I83/H83*100</f>
        <v>23.858999999999998</v>
      </c>
    </row>
    <row r="84" spans="1:11" ht="12.75">
      <c r="A84" s="71"/>
      <c r="B84" s="71"/>
      <c r="C84" s="74"/>
      <c r="D84" s="74">
        <v>41</v>
      </c>
      <c r="E84" s="74">
        <v>6532</v>
      </c>
      <c r="F84" s="75" t="s">
        <v>87</v>
      </c>
      <c r="G84" s="76">
        <v>73014.25</v>
      </c>
      <c r="H84" s="76">
        <v>272600</v>
      </c>
      <c r="I84" s="76">
        <v>92282.45</v>
      </c>
      <c r="J84" s="77">
        <f>I84/G84*100</f>
        <v>126.3896431176106</v>
      </c>
      <c r="K84" s="77">
        <f>I84/H84*100</f>
        <v>33.85269625825385</v>
      </c>
    </row>
    <row r="85" spans="1:11" ht="12.75">
      <c r="A85" s="71"/>
      <c r="B85" s="72">
        <v>66</v>
      </c>
      <c r="C85" s="73"/>
      <c r="D85" s="73"/>
      <c r="E85" s="72">
        <v>661</v>
      </c>
      <c r="F85" s="68" t="s">
        <v>88</v>
      </c>
      <c r="G85" s="69">
        <f>SUM(G86)</f>
        <v>0</v>
      </c>
      <c r="H85" s="69">
        <f>SUM(H86)</f>
        <v>0</v>
      </c>
      <c r="I85" s="69">
        <f>SUM(I86)</f>
        <v>22350</v>
      </c>
      <c r="J85" s="70">
        <v>0</v>
      </c>
      <c r="K85" s="70">
        <v>0</v>
      </c>
    </row>
    <row r="86" spans="1:11" ht="12.75">
      <c r="A86" s="71"/>
      <c r="B86" s="71"/>
      <c r="C86" s="74"/>
      <c r="D86" s="74"/>
      <c r="E86" s="74">
        <v>6615</v>
      </c>
      <c r="F86" s="75" t="s">
        <v>89</v>
      </c>
      <c r="G86" s="76">
        <v>0</v>
      </c>
      <c r="H86" s="76">
        <v>0</v>
      </c>
      <c r="I86" s="76">
        <v>22350</v>
      </c>
      <c r="J86" s="77">
        <v>0</v>
      </c>
      <c r="K86" s="77">
        <v>0</v>
      </c>
    </row>
    <row r="87" spans="1:11" ht="12.75">
      <c r="A87" s="72">
        <v>7</v>
      </c>
      <c r="B87" s="72"/>
      <c r="C87" s="83"/>
      <c r="D87" s="83"/>
      <c r="E87" s="83"/>
      <c r="F87" s="68" t="s">
        <v>90</v>
      </c>
      <c r="G87" s="69">
        <f>G88+G90</f>
        <v>9490</v>
      </c>
      <c r="H87" s="69">
        <f>H88+H90</f>
        <v>220000</v>
      </c>
      <c r="I87" s="69">
        <f>I88+I90</f>
        <v>29382.39</v>
      </c>
      <c r="J87" s="70">
        <f>I87/G87*100</f>
        <v>309.6142255005269</v>
      </c>
      <c r="K87" s="70">
        <f>I87/H87*100</f>
        <v>13.355631818181818</v>
      </c>
    </row>
    <row r="88" spans="1:11" ht="12.75">
      <c r="A88" s="80"/>
      <c r="B88" s="72">
        <v>71</v>
      </c>
      <c r="C88" s="83"/>
      <c r="D88" s="83"/>
      <c r="E88" s="72">
        <v>711</v>
      </c>
      <c r="F88" s="68" t="s">
        <v>91</v>
      </c>
      <c r="G88" s="69">
        <f>SUM(G89)</f>
        <v>6000</v>
      </c>
      <c r="H88" s="69">
        <f>SUM(H89)</f>
        <v>200000</v>
      </c>
      <c r="I88" s="69">
        <f>SUM(I89)</f>
        <v>27560</v>
      </c>
      <c r="J88" s="70">
        <f>I88/G88*100</f>
        <v>459.33333333333337</v>
      </c>
      <c r="K88" s="70">
        <f>I88/H88*100</f>
        <v>13.780000000000001</v>
      </c>
    </row>
    <row r="89" spans="1:11" ht="12.75">
      <c r="A89" s="80"/>
      <c r="B89" s="80"/>
      <c r="C89" s="84"/>
      <c r="D89" s="84">
        <v>71</v>
      </c>
      <c r="E89" s="84"/>
      <c r="F89" s="75" t="s">
        <v>92</v>
      </c>
      <c r="G89" s="76">
        <v>6000</v>
      </c>
      <c r="H89" s="76">
        <v>200000</v>
      </c>
      <c r="I89" s="81">
        <v>27560</v>
      </c>
      <c r="J89" s="77">
        <f>I89/G89*100</f>
        <v>459.33333333333337</v>
      </c>
      <c r="K89" s="77">
        <f>I89/H89*100</f>
        <v>13.780000000000001</v>
      </c>
    </row>
    <row r="90" spans="1:11" ht="12.75">
      <c r="A90" s="78"/>
      <c r="B90" s="72">
        <v>72</v>
      </c>
      <c r="C90" s="83"/>
      <c r="D90" s="83"/>
      <c r="E90" s="72">
        <v>721</v>
      </c>
      <c r="F90" s="68" t="s">
        <v>93</v>
      </c>
      <c r="G90" s="69">
        <f>G91+G92</f>
        <v>3490</v>
      </c>
      <c r="H90" s="69">
        <f>H91+H92</f>
        <v>20000</v>
      </c>
      <c r="I90" s="69">
        <f>I91+I92</f>
        <v>1822.39</v>
      </c>
      <c r="J90" s="70">
        <f>I90/G90*100</f>
        <v>52.217478510028656</v>
      </c>
      <c r="K90" s="70">
        <f>I90/H90*100</f>
        <v>9.11195</v>
      </c>
    </row>
    <row r="91" spans="1:11" ht="12.75">
      <c r="A91" s="78"/>
      <c r="B91" s="72"/>
      <c r="C91" s="74"/>
      <c r="D91" s="74">
        <v>72</v>
      </c>
      <c r="E91" s="74">
        <v>7211</v>
      </c>
      <c r="F91" s="75" t="s">
        <v>94</v>
      </c>
      <c r="G91" s="76">
        <v>2940</v>
      </c>
      <c r="H91" s="76">
        <v>20000</v>
      </c>
      <c r="I91" s="76">
        <v>1822.39</v>
      </c>
      <c r="J91" s="77"/>
      <c r="K91" s="77">
        <f>I91/H91*100</f>
        <v>9.11195</v>
      </c>
    </row>
    <row r="92" spans="1:11" ht="12.75">
      <c r="A92" s="78"/>
      <c r="B92" s="78"/>
      <c r="C92" s="74"/>
      <c r="D92" s="74">
        <v>72</v>
      </c>
      <c r="E92" s="74">
        <v>7227</v>
      </c>
      <c r="F92" s="75" t="s">
        <v>95</v>
      </c>
      <c r="G92" s="76">
        <v>550</v>
      </c>
      <c r="H92" s="76">
        <v>0</v>
      </c>
      <c r="I92" s="76">
        <v>0</v>
      </c>
      <c r="J92" s="77">
        <f>I92/G92*100</f>
        <v>0</v>
      </c>
      <c r="K92" s="77">
        <v>0</v>
      </c>
    </row>
    <row r="93" spans="1:11" ht="20.25" customHeight="1">
      <c r="A93" s="85"/>
      <c r="B93" s="86"/>
      <c r="C93" s="87"/>
      <c r="D93" s="87"/>
      <c r="E93" s="87"/>
      <c r="F93" s="88" t="s">
        <v>96</v>
      </c>
      <c r="G93" s="89">
        <f>SUM(G33+G87)</f>
        <v>3454646.1700000004</v>
      </c>
      <c r="H93" s="89">
        <f>SUM(H33+H87)</f>
        <v>14532200</v>
      </c>
      <c r="I93" s="89">
        <f>SUM(I33+I87)</f>
        <v>3747928.72</v>
      </c>
      <c r="J93" s="90">
        <f>I93/G93*100</f>
        <v>108.48951051910475</v>
      </c>
      <c r="K93" s="90">
        <f>I93/H93*100</f>
        <v>25.790511553653268</v>
      </c>
    </row>
    <row r="94" spans="1:10" ht="15">
      <c r="A94" s="91" t="s">
        <v>97</v>
      </c>
      <c r="G94" s="92"/>
      <c r="H94" s="93"/>
      <c r="I94" s="94"/>
      <c r="J94" s="94"/>
    </row>
    <row r="95" spans="1:11" s="58" customFormat="1" ht="12.75">
      <c r="A95" s="54" t="s">
        <v>31</v>
      </c>
      <c r="B95" s="55" t="s">
        <v>32</v>
      </c>
      <c r="C95" s="55" t="s">
        <v>33</v>
      </c>
      <c r="D95" s="55" t="s">
        <v>34</v>
      </c>
      <c r="E95" s="55" t="s">
        <v>35</v>
      </c>
      <c r="F95" s="56" t="s">
        <v>36</v>
      </c>
      <c r="G95" s="19" t="s">
        <v>5</v>
      </c>
      <c r="H95" s="57" t="s">
        <v>37</v>
      </c>
      <c r="I95" s="19" t="s">
        <v>5</v>
      </c>
      <c r="J95" s="19" t="s">
        <v>7</v>
      </c>
      <c r="K95" s="21" t="s">
        <v>7</v>
      </c>
    </row>
    <row r="96" spans="1:11" s="65" customFormat="1" ht="13.5" customHeight="1">
      <c r="A96" s="59">
        <v>1</v>
      </c>
      <c r="B96" s="59"/>
      <c r="C96" s="59"/>
      <c r="D96" s="59"/>
      <c r="E96" s="59"/>
      <c r="F96" s="60">
        <v>2</v>
      </c>
      <c r="G96" s="61" t="s">
        <v>8</v>
      </c>
      <c r="H96" s="62"/>
      <c r="I96" s="19" t="s">
        <v>10</v>
      </c>
      <c r="J96" s="63" t="s">
        <v>11</v>
      </c>
      <c r="K96" s="64" t="s">
        <v>12</v>
      </c>
    </row>
    <row r="97" spans="1:11" s="65" customFormat="1" ht="13.5" customHeight="1">
      <c r="A97" s="59"/>
      <c r="B97" s="59"/>
      <c r="C97" s="59"/>
      <c r="D97" s="59"/>
      <c r="E97" s="59"/>
      <c r="F97" s="60"/>
      <c r="G97" s="66">
        <v>1</v>
      </c>
      <c r="H97" s="29">
        <v>2</v>
      </c>
      <c r="I97" s="29">
        <v>3</v>
      </c>
      <c r="J97" s="29">
        <v>4</v>
      </c>
      <c r="K97" s="30">
        <v>5</v>
      </c>
    </row>
    <row r="98" spans="1:11" ht="12.75">
      <c r="A98" s="67">
        <v>3</v>
      </c>
      <c r="B98" s="67"/>
      <c r="C98" s="95"/>
      <c r="D98" s="95"/>
      <c r="E98" s="95"/>
      <c r="F98" s="68" t="s">
        <v>98</v>
      </c>
      <c r="G98" s="69">
        <f>G99+G109+G115+G118+G120+G122+G124</f>
        <v>1868418.7899999998</v>
      </c>
      <c r="H98" s="69">
        <f>H99+H109+H115+H118+H120+H122+H124</f>
        <v>5808700</v>
      </c>
      <c r="I98" s="69">
        <f>I99+I109+I115+I118+I120+I122+I124</f>
        <v>2887375.5599999996</v>
      </c>
      <c r="J98" s="70">
        <f>I98/G98*100</f>
        <v>154.5357804927663</v>
      </c>
      <c r="K98" s="70">
        <f>I98/H98*100</f>
        <v>49.70777557801229</v>
      </c>
    </row>
    <row r="99" spans="1:11" ht="12.75">
      <c r="A99" s="71"/>
      <c r="B99" s="72">
        <v>31</v>
      </c>
      <c r="C99" s="83"/>
      <c r="D99" s="83"/>
      <c r="E99" s="83"/>
      <c r="F99" s="68" t="s">
        <v>99</v>
      </c>
      <c r="G99" s="69">
        <f>SUM(G100:G108)</f>
        <v>408041.72</v>
      </c>
      <c r="H99" s="69">
        <f>SUM(H100:H108)</f>
        <v>1575000</v>
      </c>
      <c r="I99" s="69">
        <f>SUM(I100:I108)</f>
        <v>957635.2200000001</v>
      </c>
      <c r="J99" s="70">
        <f>I99/G99*100</f>
        <v>234.69051645013167</v>
      </c>
      <c r="K99" s="70">
        <f>I99/H99*100</f>
        <v>60.8022361904762</v>
      </c>
    </row>
    <row r="100" spans="1:11" ht="12.75">
      <c r="A100" s="71"/>
      <c r="B100" s="71"/>
      <c r="C100" s="74"/>
      <c r="D100" s="96">
        <v>11</v>
      </c>
      <c r="E100" s="97">
        <v>311</v>
      </c>
      <c r="F100" s="75" t="s">
        <v>100</v>
      </c>
      <c r="G100" s="76">
        <v>199572.55</v>
      </c>
      <c r="H100" s="76">
        <v>400000</v>
      </c>
      <c r="I100" s="76">
        <v>197237.96</v>
      </c>
      <c r="J100" s="77">
        <f>I100/G100*100</f>
        <v>98.83020485532705</v>
      </c>
      <c r="K100" s="77">
        <f>I100/H100*100</f>
        <v>49.30949</v>
      </c>
    </row>
    <row r="101" spans="1:11" ht="12.75">
      <c r="A101" s="71"/>
      <c r="B101" s="71"/>
      <c r="C101" s="74"/>
      <c r="D101" s="96">
        <v>51</v>
      </c>
      <c r="E101" s="97">
        <v>311</v>
      </c>
      <c r="F101" s="75" t="s">
        <v>101</v>
      </c>
      <c r="G101" s="76">
        <v>0</v>
      </c>
      <c r="H101" s="76">
        <v>60000</v>
      </c>
      <c r="I101" s="76">
        <v>48685.77</v>
      </c>
      <c r="J101" s="77">
        <v>0</v>
      </c>
      <c r="K101" s="77">
        <f>I101/H101*100</f>
        <v>81.14294999999998</v>
      </c>
    </row>
    <row r="102" spans="1:11" ht="12.75">
      <c r="A102" s="71"/>
      <c r="B102" s="71"/>
      <c r="C102" s="74"/>
      <c r="D102" s="96">
        <v>51</v>
      </c>
      <c r="E102" s="97">
        <v>311</v>
      </c>
      <c r="F102" s="75" t="s">
        <v>102</v>
      </c>
      <c r="G102" s="76">
        <v>148211.41</v>
      </c>
      <c r="H102" s="76">
        <v>895000</v>
      </c>
      <c r="I102" s="76">
        <v>554975.31</v>
      </c>
      <c r="J102" s="77">
        <f>I102/G102*100</f>
        <v>374.4484382140349</v>
      </c>
      <c r="K102" s="77">
        <f>I102/H102*100</f>
        <v>62.00841452513966</v>
      </c>
    </row>
    <row r="103" spans="1:11" ht="12.75">
      <c r="A103" s="71"/>
      <c r="B103" s="71"/>
      <c r="C103" s="74"/>
      <c r="D103" s="96">
        <v>11</v>
      </c>
      <c r="E103" s="97">
        <v>312</v>
      </c>
      <c r="F103" s="75" t="s">
        <v>103</v>
      </c>
      <c r="G103" s="76">
        <v>3000</v>
      </c>
      <c r="H103" s="76">
        <v>20000</v>
      </c>
      <c r="I103" s="76">
        <v>3000</v>
      </c>
      <c r="J103" s="77">
        <f>I103/G103*100</f>
        <v>100</v>
      </c>
      <c r="K103" s="77">
        <f>I103/H103*100</f>
        <v>15</v>
      </c>
    </row>
    <row r="104" spans="1:11" ht="12.75">
      <c r="A104" s="71"/>
      <c r="B104" s="71"/>
      <c r="C104" s="74"/>
      <c r="D104" s="96">
        <v>51</v>
      </c>
      <c r="E104" s="97">
        <v>312</v>
      </c>
      <c r="F104" s="75" t="s">
        <v>104</v>
      </c>
      <c r="G104" s="76">
        <v>0</v>
      </c>
      <c r="H104" s="76">
        <v>0</v>
      </c>
      <c r="I104" s="76">
        <v>0</v>
      </c>
      <c r="J104" s="77">
        <v>0</v>
      </c>
      <c r="K104" s="77">
        <v>0</v>
      </c>
    </row>
    <row r="105" spans="1:11" ht="12.75">
      <c r="A105" s="71"/>
      <c r="B105" s="71"/>
      <c r="C105" s="74"/>
      <c r="D105" s="96">
        <v>51</v>
      </c>
      <c r="E105" s="97">
        <v>312</v>
      </c>
      <c r="F105" s="75" t="s">
        <v>105</v>
      </c>
      <c r="G105" s="76">
        <v>0</v>
      </c>
      <c r="H105" s="76">
        <v>0</v>
      </c>
      <c r="I105" s="76">
        <v>22000</v>
      </c>
      <c r="J105" s="77">
        <v>0</v>
      </c>
      <c r="K105" s="77">
        <v>0</v>
      </c>
    </row>
    <row r="106" spans="1:11" ht="12.75">
      <c r="A106" s="71"/>
      <c r="B106" s="71"/>
      <c r="C106" s="74"/>
      <c r="D106" s="96">
        <v>11</v>
      </c>
      <c r="E106" s="97">
        <v>313</v>
      </c>
      <c r="F106" s="75" t="s">
        <v>106</v>
      </c>
      <c r="G106" s="76">
        <v>32850</v>
      </c>
      <c r="H106" s="76">
        <v>70000</v>
      </c>
      <c r="I106" s="76">
        <v>32544.28</v>
      </c>
      <c r="J106" s="77">
        <f>I106/G106*100</f>
        <v>99.06934550989345</v>
      </c>
      <c r="K106" s="77">
        <f>I106/H106*100</f>
        <v>46.49182857142857</v>
      </c>
    </row>
    <row r="107" spans="1:11" ht="12.75">
      <c r="A107" s="71"/>
      <c r="B107" s="71"/>
      <c r="C107" s="74"/>
      <c r="D107" s="96">
        <v>51</v>
      </c>
      <c r="E107" s="97">
        <v>313</v>
      </c>
      <c r="F107" s="75" t="s">
        <v>107</v>
      </c>
      <c r="G107" s="76">
        <v>0</v>
      </c>
      <c r="H107" s="76">
        <v>30000</v>
      </c>
      <c r="I107" s="76">
        <v>91570.85</v>
      </c>
      <c r="J107" s="77">
        <v>0</v>
      </c>
      <c r="K107" s="77">
        <f>I107/H107*100</f>
        <v>305.2361666666667</v>
      </c>
    </row>
    <row r="108" spans="1:11" ht="12.75">
      <c r="A108" s="71"/>
      <c r="B108" s="71"/>
      <c r="C108" s="74"/>
      <c r="D108" s="96">
        <v>51</v>
      </c>
      <c r="E108" s="97">
        <v>313</v>
      </c>
      <c r="F108" s="75" t="s">
        <v>108</v>
      </c>
      <c r="G108" s="76">
        <v>24407.76</v>
      </c>
      <c r="H108" s="76">
        <v>100000</v>
      </c>
      <c r="I108" s="76">
        <v>7621.05</v>
      </c>
      <c r="J108" s="77">
        <f>I108/G108*100</f>
        <v>31.223881257436165</v>
      </c>
      <c r="K108" s="77">
        <f>I108/H108*100</f>
        <v>7.62105</v>
      </c>
    </row>
    <row r="109" spans="1:11" ht="12.75">
      <c r="A109" s="71"/>
      <c r="B109" s="72">
        <v>32</v>
      </c>
      <c r="C109" s="83"/>
      <c r="D109" s="98"/>
      <c r="E109" s="72"/>
      <c r="F109" s="68" t="s">
        <v>109</v>
      </c>
      <c r="G109" s="69">
        <f>SUM(G110:G114)</f>
        <v>1094573.53</v>
      </c>
      <c r="H109" s="69">
        <f>SUM(H110:H114)</f>
        <v>2834100</v>
      </c>
      <c r="I109" s="69">
        <f>SUM(I110:I114)</f>
        <v>1441200.07</v>
      </c>
      <c r="J109" s="70">
        <f>I109/G109*100</f>
        <v>131.66772541996335</v>
      </c>
      <c r="K109" s="70">
        <f>I109/H109*100</f>
        <v>50.85212483680886</v>
      </c>
    </row>
    <row r="110" spans="1:11" ht="12.75">
      <c r="A110" s="71"/>
      <c r="B110" s="71"/>
      <c r="C110" s="74"/>
      <c r="D110" s="96">
        <v>11</v>
      </c>
      <c r="E110" s="97">
        <v>321</v>
      </c>
      <c r="F110" s="75" t="s">
        <v>110</v>
      </c>
      <c r="G110" s="76">
        <v>8468</v>
      </c>
      <c r="H110" s="76">
        <v>35500</v>
      </c>
      <c r="I110" s="76">
        <v>13329.75</v>
      </c>
      <c r="J110" s="77">
        <f>I110/G110*100</f>
        <v>157.4132026452527</v>
      </c>
      <c r="K110" s="77">
        <f>I110/H110*100</f>
        <v>37.54859154929577</v>
      </c>
    </row>
    <row r="111" spans="1:11" ht="12.75">
      <c r="A111" s="71"/>
      <c r="B111" s="71"/>
      <c r="C111" s="74"/>
      <c r="D111" s="96">
        <v>11</v>
      </c>
      <c r="E111" s="97">
        <v>322</v>
      </c>
      <c r="F111" s="75" t="s">
        <v>111</v>
      </c>
      <c r="G111" s="76">
        <v>205346.1</v>
      </c>
      <c r="H111" s="76">
        <v>401000</v>
      </c>
      <c r="I111" s="76">
        <v>202533.28</v>
      </c>
      <c r="J111" s="77">
        <f>I111/G111*100</f>
        <v>98.6302052973005</v>
      </c>
      <c r="K111" s="77">
        <f>I111/H111*100</f>
        <v>50.50705236907731</v>
      </c>
    </row>
    <row r="112" spans="1:11" ht="12.75">
      <c r="A112" s="71"/>
      <c r="B112" s="71"/>
      <c r="C112" s="74"/>
      <c r="D112" s="99" t="s">
        <v>112</v>
      </c>
      <c r="E112" s="97">
        <v>323</v>
      </c>
      <c r="F112" s="75" t="s">
        <v>113</v>
      </c>
      <c r="G112" s="76">
        <v>670697.16</v>
      </c>
      <c r="H112" s="76">
        <v>1845500</v>
      </c>
      <c r="I112" s="76">
        <v>1019348.19</v>
      </c>
      <c r="J112" s="77">
        <f>I112/G112*100</f>
        <v>151.98337652123053</v>
      </c>
      <c r="K112" s="77">
        <f>I112/H112*100</f>
        <v>55.234255757247354</v>
      </c>
    </row>
    <row r="113" spans="1:11" ht="12.75">
      <c r="A113" s="71"/>
      <c r="B113" s="71"/>
      <c r="C113" s="74"/>
      <c r="D113" s="96">
        <v>51</v>
      </c>
      <c r="E113" s="97">
        <v>324</v>
      </c>
      <c r="F113" s="75" t="s">
        <v>114</v>
      </c>
      <c r="G113" s="76">
        <v>4464</v>
      </c>
      <c r="H113" s="76">
        <v>0</v>
      </c>
      <c r="I113" s="76">
        <v>0</v>
      </c>
      <c r="J113" s="77">
        <f>I113/G113*100</f>
        <v>0</v>
      </c>
      <c r="K113" s="77">
        <v>0</v>
      </c>
    </row>
    <row r="114" spans="1:11" ht="12.75">
      <c r="A114" s="71"/>
      <c r="B114" s="71"/>
      <c r="C114" s="74"/>
      <c r="D114" s="96">
        <v>11</v>
      </c>
      <c r="E114" s="97">
        <v>329</v>
      </c>
      <c r="F114" s="75" t="s">
        <v>115</v>
      </c>
      <c r="G114" s="76">
        <v>205598.27</v>
      </c>
      <c r="H114" s="76">
        <v>552100</v>
      </c>
      <c r="I114" s="76">
        <v>205988.85</v>
      </c>
      <c r="J114" s="77">
        <f>I114/G114*100</f>
        <v>100.18997241562393</v>
      </c>
      <c r="K114" s="77">
        <f>I114/H114*100</f>
        <v>37.31006158304655</v>
      </c>
    </row>
    <row r="115" spans="1:11" ht="12.75">
      <c r="A115" s="71"/>
      <c r="B115" s="72">
        <v>34</v>
      </c>
      <c r="C115" s="72"/>
      <c r="D115" s="72"/>
      <c r="E115" s="72"/>
      <c r="F115" s="68" t="s">
        <v>116</v>
      </c>
      <c r="G115" s="69">
        <f>SUM(G116:G117)</f>
        <v>9206.89</v>
      </c>
      <c r="H115" s="69">
        <f>SUM(H116:H117)</f>
        <v>21500</v>
      </c>
      <c r="I115" s="69">
        <f>SUM(I116:I117)</f>
        <v>50051.009999999995</v>
      </c>
      <c r="J115" s="70">
        <f>I115/G115*100</f>
        <v>543.6255890968611</v>
      </c>
      <c r="K115" s="70">
        <f>I115/H115*100</f>
        <v>232.7953953488372</v>
      </c>
    </row>
    <row r="116" spans="1:11" ht="12.75">
      <c r="A116" s="71"/>
      <c r="B116" s="80"/>
      <c r="C116" s="74"/>
      <c r="D116" s="96">
        <v>11</v>
      </c>
      <c r="E116" s="97">
        <v>342</v>
      </c>
      <c r="F116" s="75" t="s">
        <v>117</v>
      </c>
      <c r="G116" s="76">
        <v>4754.54</v>
      </c>
      <c r="H116" s="76">
        <v>15000</v>
      </c>
      <c r="I116" s="76">
        <v>2493.38</v>
      </c>
      <c r="J116" s="77">
        <f>I116/G116*100</f>
        <v>52.44208693164849</v>
      </c>
      <c r="K116" s="77">
        <f>I116/H116*100</f>
        <v>16.622533333333333</v>
      </c>
    </row>
    <row r="117" spans="1:11" ht="12.75">
      <c r="A117" s="71"/>
      <c r="B117" s="71"/>
      <c r="C117" s="74"/>
      <c r="D117" s="96">
        <v>11</v>
      </c>
      <c r="E117" s="97">
        <v>343</v>
      </c>
      <c r="F117" s="75" t="s">
        <v>118</v>
      </c>
      <c r="G117" s="76">
        <v>4452.35</v>
      </c>
      <c r="H117" s="76">
        <v>6500</v>
      </c>
      <c r="I117" s="76">
        <v>47557.63</v>
      </c>
      <c r="J117" s="77">
        <f>I117/G117*100</f>
        <v>1068.1467090412928</v>
      </c>
      <c r="K117" s="77">
        <f>I117/H117*100</f>
        <v>731.6558461538461</v>
      </c>
    </row>
    <row r="118" spans="1:11" ht="12.75">
      <c r="A118" s="71"/>
      <c r="B118" s="72">
        <v>35</v>
      </c>
      <c r="C118" s="72"/>
      <c r="D118" s="100"/>
      <c r="E118" s="72"/>
      <c r="F118" s="68" t="s">
        <v>119</v>
      </c>
      <c r="G118" s="69">
        <f>SUM(G119)</f>
        <v>0</v>
      </c>
      <c r="H118" s="69">
        <f>SUM(H119)</f>
        <v>0</v>
      </c>
      <c r="I118" s="69">
        <f>SUM(I119)</f>
        <v>0</v>
      </c>
      <c r="J118" s="70">
        <v>0</v>
      </c>
      <c r="K118" s="70">
        <v>0</v>
      </c>
    </row>
    <row r="119" spans="1:11" ht="12.75">
      <c r="A119" s="71"/>
      <c r="B119" s="71"/>
      <c r="C119" s="74"/>
      <c r="D119" s="99">
        <v>11.41</v>
      </c>
      <c r="E119" s="97">
        <v>352</v>
      </c>
      <c r="F119" s="75" t="s">
        <v>120</v>
      </c>
      <c r="G119" s="76">
        <v>0</v>
      </c>
      <c r="H119" s="76">
        <v>0</v>
      </c>
      <c r="I119" s="76">
        <v>0</v>
      </c>
      <c r="J119" s="77">
        <v>0</v>
      </c>
      <c r="K119" s="77">
        <v>0</v>
      </c>
    </row>
    <row r="120" spans="1:11" ht="12.75">
      <c r="A120" s="71"/>
      <c r="B120" s="72">
        <v>36</v>
      </c>
      <c r="C120" s="73"/>
      <c r="D120" s="101"/>
      <c r="E120" s="72"/>
      <c r="F120" s="102" t="s">
        <v>121</v>
      </c>
      <c r="G120" s="69">
        <f>SUM(G121)</f>
        <v>0</v>
      </c>
      <c r="H120" s="69">
        <f>SUM(H121)</f>
        <v>9100</v>
      </c>
      <c r="I120" s="69">
        <f>SUM(I121)</f>
        <v>0</v>
      </c>
      <c r="J120" s="70">
        <v>0</v>
      </c>
      <c r="K120" s="70">
        <f>I120/H120*100</f>
        <v>0</v>
      </c>
    </row>
    <row r="121" spans="1:11" ht="12.75">
      <c r="A121" s="71"/>
      <c r="B121" s="71"/>
      <c r="C121" s="74"/>
      <c r="D121" s="96">
        <v>11</v>
      </c>
      <c r="E121" s="97">
        <v>363</v>
      </c>
      <c r="F121" s="75" t="s">
        <v>122</v>
      </c>
      <c r="G121" s="76">
        <v>0</v>
      </c>
      <c r="H121" s="76">
        <v>9100</v>
      </c>
      <c r="I121" s="76">
        <v>0</v>
      </c>
      <c r="J121" s="77">
        <v>0</v>
      </c>
      <c r="K121" s="77">
        <f>I121/H121*100</f>
        <v>0</v>
      </c>
    </row>
    <row r="122" spans="1:11" ht="12.75">
      <c r="A122" s="71"/>
      <c r="B122" s="72">
        <v>37</v>
      </c>
      <c r="C122" s="72"/>
      <c r="D122" s="100"/>
      <c r="E122" s="72"/>
      <c r="F122" s="68" t="s">
        <v>123</v>
      </c>
      <c r="G122" s="69">
        <f>SUM(G123)</f>
        <v>114400</v>
      </c>
      <c r="H122" s="69">
        <f>SUM(H123)</f>
        <v>315000</v>
      </c>
      <c r="I122" s="69">
        <f>SUM(I123)</f>
        <v>57050.13</v>
      </c>
      <c r="J122" s="70">
        <f>I122/G122*100</f>
        <v>49.868994755244756</v>
      </c>
      <c r="K122" s="70">
        <f>I122/H122*100</f>
        <v>18.11115238095238</v>
      </c>
    </row>
    <row r="123" spans="1:11" ht="12.75">
      <c r="A123" s="71"/>
      <c r="B123" s="71"/>
      <c r="C123" s="74"/>
      <c r="D123" s="96">
        <v>11</v>
      </c>
      <c r="E123" s="97">
        <v>372</v>
      </c>
      <c r="F123" s="75" t="s">
        <v>124</v>
      </c>
      <c r="G123" s="76">
        <v>114400</v>
      </c>
      <c r="H123" s="76">
        <v>315000</v>
      </c>
      <c r="I123" s="76">
        <v>57050.13</v>
      </c>
      <c r="J123" s="77">
        <f>I123/G123*100</f>
        <v>49.868994755244756</v>
      </c>
      <c r="K123" s="77">
        <f>I123/H123*100</f>
        <v>18.11115238095238</v>
      </c>
    </row>
    <row r="124" spans="1:11" ht="12.75">
      <c r="A124" s="71"/>
      <c r="B124" s="72">
        <v>38</v>
      </c>
      <c r="C124" s="72"/>
      <c r="D124" s="100"/>
      <c r="E124" s="72"/>
      <c r="F124" s="68" t="s">
        <v>125</v>
      </c>
      <c r="G124" s="69">
        <f>SUM(G125:G126)</f>
        <v>242196.65</v>
      </c>
      <c r="H124" s="69">
        <f>SUM(H125:H126)</f>
        <v>1054000</v>
      </c>
      <c r="I124" s="69">
        <f>SUM(I125:I126)</f>
        <v>381439.13</v>
      </c>
      <c r="J124" s="70">
        <f>I124/G124*100</f>
        <v>157.49149709543877</v>
      </c>
      <c r="K124" s="70">
        <f>I124/H124*100</f>
        <v>36.18967077798862</v>
      </c>
    </row>
    <row r="125" spans="1:11" ht="12.75">
      <c r="A125" s="71"/>
      <c r="B125" s="71"/>
      <c r="C125" s="74"/>
      <c r="D125" s="96">
        <v>11</v>
      </c>
      <c r="E125" s="97">
        <v>381</v>
      </c>
      <c r="F125" s="75" t="s">
        <v>126</v>
      </c>
      <c r="G125" s="76">
        <v>207696.65</v>
      </c>
      <c r="H125" s="76">
        <v>714000</v>
      </c>
      <c r="I125" s="76">
        <v>313959.13</v>
      </c>
      <c r="J125" s="77">
        <f>I125/G125*100</f>
        <v>151.1623466242715</v>
      </c>
      <c r="K125" s="77">
        <f>I125/H125*100</f>
        <v>43.97186694677872</v>
      </c>
    </row>
    <row r="126" spans="1:11" ht="12.75">
      <c r="A126" s="71"/>
      <c r="B126" s="71"/>
      <c r="C126" s="74"/>
      <c r="D126" s="96">
        <v>11</v>
      </c>
      <c r="E126" s="97">
        <v>382</v>
      </c>
      <c r="F126" s="75" t="s">
        <v>127</v>
      </c>
      <c r="G126" s="76">
        <v>34500</v>
      </c>
      <c r="H126" s="76">
        <v>340000</v>
      </c>
      <c r="I126" s="76">
        <v>67480</v>
      </c>
      <c r="J126" s="77">
        <f>I126/G126*100</f>
        <v>195.59420289855072</v>
      </c>
      <c r="K126" s="77">
        <f>I126/H126*100</f>
        <v>19.847058823529412</v>
      </c>
    </row>
    <row r="127" spans="1:11" ht="12.75">
      <c r="A127" s="72">
        <v>4</v>
      </c>
      <c r="B127" s="72"/>
      <c r="C127" s="83"/>
      <c r="D127" s="98"/>
      <c r="E127" s="72"/>
      <c r="F127" s="68" t="s">
        <v>128</v>
      </c>
      <c r="G127" s="69">
        <f>G128+G130+G135</f>
        <v>1232069.54</v>
      </c>
      <c r="H127" s="69">
        <f>H128+H130+H135</f>
        <v>8631000</v>
      </c>
      <c r="I127" s="69">
        <f>I128+I130+I135</f>
        <v>1824066.9600000002</v>
      </c>
      <c r="J127" s="70">
        <f>I127/G127*100</f>
        <v>148.049026518422</v>
      </c>
      <c r="K127" s="70">
        <f>I127/H127*100</f>
        <v>21.133900590893294</v>
      </c>
    </row>
    <row r="128" spans="1:11" ht="12.75">
      <c r="A128" s="71"/>
      <c r="B128" s="72">
        <v>41</v>
      </c>
      <c r="C128" s="72"/>
      <c r="D128" s="100"/>
      <c r="E128" s="72"/>
      <c r="F128" s="68" t="s">
        <v>129</v>
      </c>
      <c r="G128" s="69">
        <f>SUM(G129)</f>
        <v>0</v>
      </c>
      <c r="H128" s="69">
        <f>SUM(H129)</f>
        <v>10000</v>
      </c>
      <c r="I128" s="69">
        <f>SUM(I129)</f>
        <v>0</v>
      </c>
      <c r="J128" s="70">
        <v>0</v>
      </c>
      <c r="K128" s="70">
        <f>I128/H128*100</f>
        <v>0</v>
      </c>
    </row>
    <row r="129" spans="1:11" ht="12.75">
      <c r="A129" s="71"/>
      <c r="B129" s="71"/>
      <c r="C129" s="74"/>
      <c r="D129" s="96">
        <v>11</v>
      </c>
      <c r="E129" s="97">
        <v>411</v>
      </c>
      <c r="F129" s="75" t="s">
        <v>130</v>
      </c>
      <c r="G129" s="76">
        <v>0</v>
      </c>
      <c r="H129" s="76">
        <v>10000</v>
      </c>
      <c r="I129" s="76">
        <v>0</v>
      </c>
      <c r="J129" s="77">
        <v>0</v>
      </c>
      <c r="K129" s="77">
        <f>I129/H129*100</f>
        <v>0</v>
      </c>
    </row>
    <row r="130" spans="1:11" ht="12.75">
      <c r="A130" s="71"/>
      <c r="B130" s="72">
        <v>42</v>
      </c>
      <c r="C130" s="72"/>
      <c r="D130" s="100"/>
      <c r="E130" s="72"/>
      <c r="F130" s="68" t="s">
        <v>131</v>
      </c>
      <c r="G130" s="69">
        <f>SUM(G131:G134)</f>
        <v>1232069.54</v>
      </c>
      <c r="H130" s="69">
        <f>SUM(H131:H134)</f>
        <v>8081000</v>
      </c>
      <c r="I130" s="69">
        <f>SUM(I131:I134)</f>
        <v>1783691.9600000002</v>
      </c>
      <c r="J130" s="70">
        <f>I130/G130*100</f>
        <v>144.77201992997897</v>
      </c>
      <c r="K130" s="70">
        <f>I130/H130*100</f>
        <v>22.072663779235246</v>
      </c>
    </row>
    <row r="131" spans="1:11" ht="17.25" customHeight="1">
      <c r="A131" s="71"/>
      <c r="B131" s="71"/>
      <c r="C131" s="84"/>
      <c r="D131" s="103" t="s">
        <v>132</v>
      </c>
      <c r="E131" s="97">
        <v>421</v>
      </c>
      <c r="F131" s="75" t="s">
        <v>133</v>
      </c>
      <c r="G131" s="76">
        <v>910108.93</v>
      </c>
      <c r="H131" s="76">
        <v>7155000</v>
      </c>
      <c r="I131" s="76">
        <v>1564626.86</v>
      </c>
      <c r="J131" s="77">
        <f>I131/G131*100</f>
        <v>171.91643861795754</v>
      </c>
      <c r="K131" s="77">
        <f>I131/H131*100</f>
        <v>21.867601118099234</v>
      </c>
    </row>
    <row r="132" spans="1:11" ht="12.75">
      <c r="A132" s="71"/>
      <c r="B132" s="71"/>
      <c r="C132" s="84"/>
      <c r="D132" s="104">
        <v>11.9</v>
      </c>
      <c r="E132" s="97">
        <v>422</v>
      </c>
      <c r="F132" s="75" t="s">
        <v>134</v>
      </c>
      <c r="G132" s="76">
        <v>281585.61</v>
      </c>
      <c r="H132" s="76">
        <v>535000</v>
      </c>
      <c r="I132" s="76">
        <v>201565.1</v>
      </c>
      <c r="J132" s="77">
        <f>I132/G132*100</f>
        <v>71.58217353507517</v>
      </c>
      <c r="K132" s="77">
        <f>I132/H132*100</f>
        <v>37.675719626168224</v>
      </c>
    </row>
    <row r="133" spans="1:11" ht="12.75">
      <c r="A133" s="71"/>
      <c r="B133" s="71"/>
      <c r="C133" s="84"/>
      <c r="D133" s="104">
        <v>9</v>
      </c>
      <c r="E133" s="97">
        <v>423</v>
      </c>
      <c r="F133" s="75" t="s">
        <v>135</v>
      </c>
      <c r="G133" s="76">
        <v>0</v>
      </c>
      <c r="H133" s="76">
        <v>160000</v>
      </c>
      <c r="I133" s="76">
        <v>0</v>
      </c>
      <c r="J133" s="77">
        <v>0</v>
      </c>
      <c r="K133" s="77">
        <f>I133/H133*100</f>
        <v>0</v>
      </c>
    </row>
    <row r="134" spans="1:11" ht="12.75">
      <c r="A134" s="71"/>
      <c r="B134" s="71"/>
      <c r="C134" s="84"/>
      <c r="D134" s="104">
        <v>11.9</v>
      </c>
      <c r="E134" s="97">
        <v>426</v>
      </c>
      <c r="F134" s="75" t="s">
        <v>136</v>
      </c>
      <c r="G134" s="76">
        <v>40375</v>
      </c>
      <c r="H134" s="76">
        <v>231000</v>
      </c>
      <c r="I134" s="76">
        <v>17500</v>
      </c>
      <c r="J134" s="77">
        <f>I134/G134*100</f>
        <v>43.343653250774</v>
      </c>
      <c r="K134" s="77">
        <f>I134/H134*100</f>
        <v>7.575757575757576</v>
      </c>
    </row>
    <row r="135" spans="1:11" ht="12.75">
      <c r="A135" s="71"/>
      <c r="B135" s="72">
        <v>45</v>
      </c>
      <c r="C135" s="83"/>
      <c r="D135" s="105"/>
      <c r="E135" s="72"/>
      <c r="F135" s="102" t="s">
        <v>137</v>
      </c>
      <c r="G135" s="69">
        <f>SUM(G136)</f>
        <v>0</v>
      </c>
      <c r="H135" s="69">
        <f>SUM(H136)</f>
        <v>540000</v>
      </c>
      <c r="I135" s="69">
        <f>SUM(I136)</f>
        <v>40375</v>
      </c>
      <c r="J135" s="70">
        <v>0</v>
      </c>
      <c r="K135" s="70">
        <f>I135/H135*100</f>
        <v>7.476851851851851</v>
      </c>
    </row>
    <row r="136" spans="1:11" ht="12.75">
      <c r="A136" s="71"/>
      <c r="B136" s="71"/>
      <c r="C136" s="84"/>
      <c r="D136" s="104" t="s">
        <v>138</v>
      </c>
      <c r="E136" s="97">
        <v>451</v>
      </c>
      <c r="F136" s="75" t="s">
        <v>139</v>
      </c>
      <c r="G136" s="76">
        <v>0</v>
      </c>
      <c r="H136" s="76">
        <v>540000</v>
      </c>
      <c r="I136" s="76">
        <v>40375</v>
      </c>
      <c r="J136" s="77">
        <v>0</v>
      </c>
      <c r="K136" s="77">
        <f>I136/H136*100</f>
        <v>7.476851851851851</v>
      </c>
    </row>
    <row r="137" spans="1:11" ht="26.25" customHeight="1">
      <c r="A137" s="86"/>
      <c r="B137" s="106"/>
      <c r="C137" s="87"/>
      <c r="D137" s="87"/>
      <c r="E137" s="87"/>
      <c r="F137" s="107" t="s">
        <v>140</v>
      </c>
      <c r="G137" s="89">
        <f>G98+G127</f>
        <v>3100488.33</v>
      </c>
      <c r="H137" s="89">
        <f>H98+H127</f>
        <v>14439700</v>
      </c>
      <c r="I137" s="89">
        <f>I98+I127</f>
        <v>4711442.52</v>
      </c>
      <c r="J137" s="108">
        <f>I137/G137*100</f>
        <v>151.95807945518052</v>
      </c>
      <c r="K137" s="108">
        <f>I137/H137*100</f>
        <v>32.62839615781491</v>
      </c>
    </row>
    <row r="138" spans="1:10" s="116" customFormat="1" ht="15" customHeight="1">
      <c r="A138" s="109" t="s">
        <v>141</v>
      </c>
      <c r="B138" s="110"/>
      <c r="C138" s="111"/>
      <c r="D138" s="111"/>
      <c r="E138" s="111"/>
      <c r="F138" s="112"/>
      <c r="G138" s="113"/>
      <c r="H138" s="114"/>
      <c r="I138" s="115"/>
      <c r="J138" s="115"/>
    </row>
    <row r="139" spans="1:11" s="116" customFormat="1" ht="26.25" customHeight="1">
      <c r="A139" s="54" t="s">
        <v>31</v>
      </c>
      <c r="B139" s="55" t="s">
        <v>32</v>
      </c>
      <c r="C139" s="55" t="s">
        <v>33</v>
      </c>
      <c r="D139" s="55" t="s">
        <v>34</v>
      </c>
      <c r="E139" s="55" t="s">
        <v>35</v>
      </c>
      <c r="F139" s="56" t="s">
        <v>36</v>
      </c>
      <c r="G139" s="19" t="s">
        <v>5</v>
      </c>
      <c r="H139" s="57" t="s">
        <v>37</v>
      </c>
      <c r="I139" s="19" t="s">
        <v>5</v>
      </c>
      <c r="J139" s="19" t="s">
        <v>7</v>
      </c>
      <c r="K139" s="21" t="s">
        <v>7</v>
      </c>
    </row>
    <row r="140" spans="1:11" s="116" customFormat="1" ht="16.5" customHeight="1">
      <c r="A140" s="59"/>
      <c r="B140" s="59"/>
      <c r="C140" s="59"/>
      <c r="D140" s="59"/>
      <c r="E140" s="59"/>
      <c r="F140" s="60"/>
      <c r="G140" s="61" t="s">
        <v>8</v>
      </c>
      <c r="H140" s="62"/>
      <c r="I140" s="19" t="s">
        <v>10</v>
      </c>
      <c r="J140" s="63" t="s">
        <v>11</v>
      </c>
      <c r="K140" s="64" t="s">
        <v>12</v>
      </c>
    </row>
    <row r="141" spans="1:11" s="116" customFormat="1" ht="16.5" customHeight="1">
      <c r="A141" s="59"/>
      <c r="B141" s="59"/>
      <c r="C141" s="59"/>
      <c r="D141" s="59"/>
      <c r="E141" s="59"/>
      <c r="F141" s="60"/>
      <c r="G141" s="66">
        <v>1</v>
      </c>
      <c r="H141" s="29">
        <v>2</v>
      </c>
      <c r="I141" s="29">
        <v>3</v>
      </c>
      <c r="J141" s="29">
        <v>4</v>
      </c>
      <c r="K141" s="30">
        <v>5</v>
      </c>
    </row>
    <row r="142" spans="1:11" s="116" customFormat="1" ht="18.75" customHeight="1">
      <c r="A142" s="117">
        <v>8</v>
      </c>
      <c r="B142" s="117"/>
      <c r="C142" s="118"/>
      <c r="D142" s="118"/>
      <c r="E142" s="118"/>
      <c r="F142" s="119" t="s">
        <v>142</v>
      </c>
      <c r="G142" s="120">
        <v>0</v>
      </c>
      <c r="H142" s="120">
        <v>0</v>
      </c>
      <c r="I142" s="120">
        <v>0</v>
      </c>
      <c r="J142" s="70">
        <v>0</v>
      </c>
      <c r="K142" s="70">
        <v>0</v>
      </c>
    </row>
    <row r="143" spans="1:11" s="116" customFormat="1" ht="17.25" customHeight="1">
      <c r="A143" s="80"/>
      <c r="B143" s="72">
        <v>84</v>
      </c>
      <c r="C143" s="83"/>
      <c r="D143" s="83"/>
      <c r="E143" s="72">
        <v>842</v>
      </c>
      <c r="F143" s="121" t="s">
        <v>143</v>
      </c>
      <c r="G143" s="122">
        <v>0</v>
      </c>
      <c r="H143" s="122">
        <v>0</v>
      </c>
      <c r="I143" s="122">
        <f>I144</f>
        <v>0</v>
      </c>
      <c r="J143" s="70">
        <v>0</v>
      </c>
      <c r="K143" s="70">
        <v>0</v>
      </c>
    </row>
    <row r="144" spans="1:11" s="116" customFormat="1" ht="13.5" customHeight="1">
      <c r="A144" s="78"/>
      <c r="B144" s="78"/>
      <c r="C144" s="123"/>
      <c r="D144" s="123" t="s">
        <v>144</v>
      </c>
      <c r="E144" s="123"/>
      <c r="F144" s="124" t="s">
        <v>145</v>
      </c>
      <c r="G144" s="125">
        <v>0</v>
      </c>
      <c r="H144" s="125">
        <v>0</v>
      </c>
      <c r="I144" s="126">
        <v>0</v>
      </c>
      <c r="J144" s="127">
        <v>0</v>
      </c>
      <c r="K144" s="127">
        <v>0</v>
      </c>
    </row>
    <row r="145" spans="1:11" s="116" customFormat="1" ht="16.5" customHeight="1">
      <c r="A145" s="128"/>
      <c r="B145" s="106"/>
      <c r="C145" s="87"/>
      <c r="D145" s="87"/>
      <c r="E145" s="87"/>
      <c r="F145" s="107" t="s">
        <v>146</v>
      </c>
      <c r="G145" s="129">
        <f>G142</f>
        <v>0</v>
      </c>
      <c r="H145" s="129">
        <f>H142</f>
        <v>0</v>
      </c>
      <c r="I145" s="129">
        <f>I142</f>
        <v>0</v>
      </c>
      <c r="J145" s="90">
        <v>0</v>
      </c>
      <c r="K145" s="90">
        <v>0</v>
      </c>
    </row>
    <row r="146" spans="1:11" s="116" customFormat="1" ht="18.75" customHeight="1">
      <c r="A146" s="72">
        <v>5</v>
      </c>
      <c r="B146" s="72"/>
      <c r="C146" s="83"/>
      <c r="D146" s="83"/>
      <c r="E146" s="83"/>
      <c r="F146" s="121" t="s">
        <v>147</v>
      </c>
      <c r="G146" s="69">
        <f>SUM(G147)</f>
        <v>51429.7</v>
      </c>
      <c r="H146" s="69">
        <f>SUM(H147)</f>
        <v>92500</v>
      </c>
      <c r="I146" s="69">
        <f>SUM(I147)</f>
        <v>53792.38</v>
      </c>
      <c r="J146" s="70">
        <f>I146/G146*100</f>
        <v>104.59399918724006</v>
      </c>
      <c r="K146" s="70">
        <f>I146/H146*100</f>
        <v>58.15392432432432</v>
      </c>
    </row>
    <row r="147" spans="1:11" s="116" customFormat="1" ht="18.75" customHeight="1">
      <c r="A147" s="80"/>
      <c r="B147" s="72">
        <v>54</v>
      </c>
      <c r="C147" s="83"/>
      <c r="D147" s="83"/>
      <c r="E147" s="72">
        <v>542</v>
      </c>
      <c r="F147" s="121" t="s">
        <v>148</v>
      </c>
      <c r="G147" s="69">
        <f>SUM(G148)</f>
        <v>51429.7</v>
      </c>
      <c r="H147" s="69">
        <f>SUM(H148)</f>
        <v>92500</v>
      </c>
      <c r="I147" s="69">
        <f>SUM(I148)</f>
        <v>53792.38</v>
      </c>
      <c r="J147" s="70">
        <f>I147/G147*100</f>
        <v>104.59399918724006</v>
      </c>
      <c r="K147" s="70">
        <f>I147/H147*100</f>
        <v>58.15392432432432</v>
      </c>
    </row>
    <row r="148" spans="1:11" s="116" customFormat="1" ht="21" customHeight="1">
      <c r="A148" s="130"/>
      <c r="B148" s="130"/>
      <c r="C148" s="131"/>
      <c r="D148" s="123" t="s">
        <v>144</v>
      </c>
      <c r="E148" s="131">
        <v>5422</v>
      </c>
      <c r="F148" s="132" t="s">
        <v>149</v>
      </c>
      <c r="G148" s="133">
        <v>51429.7</v>
      </c>
      <c r="H148" s="133">
        <v>92500</v>
      </c>
      <c r="I148" s="133">
        <v>53792.38</v>
      </c>
      <c r="J148" s="127">
        <f>I148/G148*100</f>
        <v>104.59399918724006</v>
      </c>
      <c r="K148" s="127">
        <f>I148/H148*100</f>
        <v>58.15392432432432</v>
      </c>
    </row>
    <row r="149" spans="1:11" s="116" customFormat="1" ht="18" customHeight="1">
      <c r="A149" s="128"/>
      <c r="B149" s="106"/>
      <c r="C149" s="87"/>
      <c r="D149" s="87"/>
      <c r="E149" s="87"/>
      <c r="F149" s="107" t="s">
        <v>150</v>
      </c>
      <c r="G149" s="89">
        <f>SUM(G146)</f>
        <v>51429.7</v>
      </c>
      <c r="H149" s="89">
        <f>SUM(H146)</f>
        <v>92500</v>
      </c>
      <c r="I149" s="89">
        <f>SUM(I146)</f>
        <v>53792.38</v>
      </c>
      <c r="J149" s="108">
        <f>I149/G149*100</f>
        <v>104.59399918724006</v>
      </c>
      <c r="K149" s="108">
        <f>I149/H149*100</f>
        <v>58.15392432432432</v>
      </c>
    </row>
    <row r="150" spans="1:11" s="116" customFormat="1" ht="18" customHeight="1">
      <c r="A150" s="128"/>
      <c r="B150" s="106"/>
      <c r="C150" s="87"/>
      <c r="D150" s="87"/>
      <c r="E150" s="87"/>
      <c r="F150" s="107" t="s">
        <v>151</v>
      </c>
      <c r="G150" s="89">
        <f>G137+G149</f>
        <v>3151918.0300000003</v>
      </c>
      <c r="H150" s="89">
        <f>H137+H149</f>
        <v>14532200</v>
      </c>
      <c r="I150" s="89">
        <f>I137+I149</f>
        <v>4765234.899999999</v>
      </c>
      <c r="J150" s="108">
        <f>I150/G150*100</f>
        <v>151.1852419588462</v>
      </c>
      <c r="K150" s="108">
        <f>I150/H150*100</f>
        <v>32.79087061835097</v>
      </c>
    </row>
    <row r="151" spans="1:8" s="116" customFormat="1" ht="26.25" customHeight="1">
      <c r="A151" s="134" t="s">
        <v>152</v>
      </c>
      <c r="B151" s="134"/>
      <c r="C151" s="135"/>
      <c r="D151" s="135"/>
      <c r="E151" s="135"/>
      <c r="F151" s="112"/>
      <c r="G151" s="112"/>
      <c r="H151" s="136"/>
    </row>
    <row r="152" spans="1:11" s="116" customFormat="1" ht="26.25" customHeight="1">
      <c r="A152" s="134"/>
      <c r="B152" s="134"/>
      <c r="C152" s="135"/>
      <c r="D152" s="135"/>
      <c r="E152" s="135"/>
      <c r="F152" s="6" t="s">
        <v>153</v>
      </c>
      <c r="G152" s="6"/>
      <c r="H152" s="6"/>
      <c r="I152" s="6"/>
      <c r="J152" s="6"/>
      <c r="K152" s="6"/>
    </row>
    <row r="153" spans="1:11" ht="12.75" customHeight="1">
      <c r="A153" s="137" t="s">
        <v>154</v>
      </c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</row>
    <row r="154" spans="1:11" ht="21" customHeight="1">
      <c r="A154" s="137"/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</row>
    <row r="155" spans="1:7" ht="20.25" customHeight="1">
      <c r="A155" s="138" t="s">
        <v>155</v>
      </c>
      <c r="B155" s="138"/>
      <c r="C155" s="138"/>
      <c r="D155" s="138"/>
      <c r="E155" s="138"/>
      <c r="F155" s="138"/>
      <c r="G155" s="138"/>
    </row>
    <row r="156" spans="1:10" ht="20.25" customHeight="1">
      <c r="A156" s="139" t="s">
        <v>156</v>
      </c>
      <c r="B156" s="139"/>
      <c r="C156" s="139"/>
      <c r="D156" s="139"/>
      <c r="E156" s="139"/>
      <c r="F156" s="139"/>
      <c r="G156" s="139"/>
      <c r="H156" s="139"/>
      <c r="I156" s="139"/>
      <c r="J156" s="139"/>
    </row>
    <row r="157" spans="1:10" s="143" customFormat="1" ht="18.75" customHeight="1">
      <c r="A157" s="140" t="s">
        <v>157</v>
      </c>
      <c r="B157" s="140"/>
      <c r="C157" s="140"/>
      <c r="D157" s="140"/>
      <c r="E157" s="140"/>
      <c r="F157" s="141" t="s">
        <v>158</v>
      </c>
      <c r="G157" s="141"/>
      <c r="H157" s="142"/>
      <c r="I157" s="142"/>
      <c r="J157" s="142"/>
    </row>
    <row r="158" spans="1:10" s="143" customFormat="1" ht="18.75" customHeight="1">
      <c r="A158" s="144" t="s">
        <v>159</v>
      </c>
      <c r="B158" s="145"/>
      <c r="C158" s="145"/>
      <c r="D158" s="145"/>
      <c r="E158" s="140"/>
      <c r="F158" s="141" t="s">
        <v>160</v>
      </c>
      <c r="G158" s="141"/>
      <c r="H158" s="142"/>
      <c r="I158" s="142"/>
      <c r="J158" s="142"/>
    </row>
    <row r="159" spans="1:11" ht="18.75" customHeight="1">
      <c r="A159" s="144"/>
      <c r="B159" s="145"/>
      <c r="C159" s="145" t="s">
        <v>161</v>
      </c>
      <c r="D159" s="145"/>
      <c r="E159" s="145" t="s">
        <v>162</v>
      </c>
      <c r="F159" s="146" t="s">
        <v>163</v>
      </c>
      <c r="G159" s="89">
        <f>G167+G171+G176</f>
        <v>128267.48000000001</v>
      </c>
      <c r="H159" s="89">
        <f>H167+H171+H176</f>
        <v>463600</v>
      </c>
      <c r="I159" s="89">
        <f>I167+I171+I176</f>
        <v>164745.03</v>
      </c>
      <c r="J159" s="108">
        <f>I159/G159*100</f>
        <v>128.4386580292994</v>
      </c>
      <c r="K159" s="108">
        <f>I159/H159*100</f>
        <v>35.536028904227784</v>
      </c>
    </row>
    <row r="160" spans="1:10" ht="13.5" customHeight="1">
      <c r="A160" s="144"/>
      <c r="B160" s="145"/>
      <c r="C160" s="145"/>
      <c r="D160" s="145"/>
      <c r="E160" s="145"/>
      <c r="F160" s="147"/>
      <c r="G160" s="147"/>
      <c r="H160" s="142"/>
      <c r="I160" s="142"/>
      <c r="J160" s="142"/>
    </row>
    <row r="161" spans="1:8" s="151" customFormat="1" ht="13.5">
      <c r="A161" s="148" t="s">
        <v>164</v>
      </c>
      <c r="B161" s="148"/>
      <c r="C161" s="148"/>
      <c r="D161" s="148"/>
      <c r="E161" s="148"/>
      <c r="F161" s="149"/>
      <c r="G161" s="149"/>
      <c r="H161" s="150"/>
    </row>
    <row r="162" spans="1:10" s="151" customFormat="1" ht="13.5">
      <c r="A162" s="152" t="s">
        <v>165</v>
      </c>
      <c r="B162" s="152"/>
      <c r="C162" s="152"/>
      <c r="D162" s="152"/>
      <c r="E162" s="152"/>
      <c r="F162" s="152"/>
      <c r="G162" s="152"/>
      <c r="H162" s="152"/>
      <c r="I162" s="152"/>
      <c r="J162" s="152"/>
    </row>
    <row r="163" spans="1:11" s="58" customFormat="1" ht="24.75">
      <c r="A163" s="153" t="s">
        <v>166</v>
      </c>
      <c r="B163" s="154" t="s">
        <v>32</v>
      </c>
      <c r="C163" s="154"/>
      <c r="D163" s="154" t="s">
        <v>33</v>
      </c>
      <c r="E163" s="154" t="s">
        <v>35</v>
      </c>
      <c r="F163" s="155" t="s">
        <v>36</v>
      </c>
      <c r="G163" s="19" t="s">
        <v>5</v>
      </c>
      <c r="H163" s="156" t="s">
        <v>37</v>
      </c>
      <c r="I163" s="19" t="s">
        <v>5</v>
      </c>
      <c r="J163" s="19" t="s">
        <v>7</v>
      </c>
      <c r="K163" s="21" t="s">
        <v>7</v>
      </c>
    </row>
    <row r="164" spans="1:11" s="65" customFormat="1" ht="13.5" customHeight="1">
      <c r="A164" s="59">
        <v>1</v>
      </c>
      <c r="B164" s="59"/>
      <c r="C164" s="59"/>
      <c r="D164" s="59"/>
      <c r="E164" s="59"/>
      <c r="F164" s="60">
        <v>2</v>
      </c>
      <c r="G164" s="61" t="s">
        <v>8</v>
      </c>
      <c r="H164" s="157"/>
      <c r="I164" s="19" t="s">
        <v>10</v>
      </c>
      <c r="J164" s="63" t="s">
        <v>11</v>
      </c>
      <c r="K164" s="64" t="s">
        <v>12</v>
      </c>
    </row>
    <row r="165" spans="1:11" s="65" customFormat="1" ht="13.5" customHeight="1">
      <c r="A165" s="59"/>
      <c r="B165" s="59"/>
      <c r="C165" s="59"/>
      <c r="D165" s="59"/>
      <c r="E165" s="59"/>
      <c r="F165" s="60"/>
      <c r="G165" s="66">
        <v>1</v>
      </c>
      <c r="H165" s="29">
        <v>2</v>
      </c>
      <c r="I165" s="29">
        <v>3</v>
      </c>
      <c r="J165" s="29">
        <v>4</v>
      </c>
      <c r="K165" s="30">
        <v>5</v>
      </c>
    </row>
    <row r="166" spans="1:11" s="65" customFormat="1" ht="14.25" customHeight="1">
      <c r="A166" s="158" t="s">
        <v>167</v>
      </c>
      <c r="B166" s="158"/>
      <c r="C166" s="158"/>
      <c r="D166" s="158"/>
      <c r="E166" s="158"/>
      <c r="F166" s="158"/>
      <c r="G166" s="158"/>
      <c r="H166" s="158"/>
      <c r="I166" s="159"/>
      <c r="J166" s="159"/>
      <c r="K166" s="160"/>
    </row>
    <row r="167" spans="1:11" ht="12.75">
      <c r="A167" s="67">
        <v>3</v>
      </c>
      <c r="B167" s="67"/>
      <c r="C167" s="95"/>
      <c r="D167" s="95"/>
      <c r="E167" s="95"/>
      <c r="F167" s="68" t="s">
        <v>168</v>
      </c>
      <c r="G167" s="69">
        <f>SUM(G168)</f>
        <v>50000</v>
      </c>
      <c r="H167" s="69">
        <f>SUM(H168)</f>
        <v>30000</v>
      </c>
      <c r="I167" s="69">
        <f>SUM(I168)</f>
        <v>0</v>
      </c>
      <c r="J167" s="70">
        <f>I167/G167*100</f>
        <v>0</v>
      </c>
      <c r="K167" s="70">
        <v>0</v>
      </c>
    </row>
    <row r="168" spans="1:11" ht="12.75">
      <c r="A168" s="71" t="s">
        <v>169</v>
      </c>
      <c r="B168" s="72">
        <v>32</v>
      </c>
      <c r="C168" s="83"/>
      <c r="D168" s="83"/>
      <c r="E168" s="72">
        <v>329</v>
      </c>
      <c r="F168" s="68" t="s">
        <v>109</v>
      </c>
      <c r="G168" s="69">
        <f>SUM(G169)</f>
        <v>50000</v>
      </c>
      <c r="H168" s="69">
        <f>SUM(H169)</f>
        <v>30000</v>
      </c>
      <c r="I168" s="69">
        <f>SUM(I169)</f>
        <v>0</v>
      </c>
      <c r="J168" s="70">
        <f>I168/G168*100</f>
        <v>0</v>
      </c>
      <c r="K168" s="70">
        <f>I168/H168*100</f>
        <v>0</v>
      </c>
    </row>
    <row r="169" spans="1:11" ht="12.75">
      <c r="A169" s="71"/>
      <c r="B169" s="71"/>
      <c r="C169" s="84"/>
      <c r="D169" s="161">
        <v>1</v>
      </c>
      <c r="E169" s="84">
        <v>3299</v>
      </c>
      <c r="F169" s="75" t="s">
        <v>170</v>
      </c>
      <c r="G169" s="76">
        <v>50000</v>
      </c>
      <c r="H169" s="76">
        <v>30000</v>
      </c>
      <c r="I169" s="76">
        <v>0</v>
      </c>
      <c r="J169" s="77">
        <f>I169/G169*100</f>
        <v>0</v>
      </c>
      <c r="K169" s="77">
        <f>I169/H169*100</f>
        <v>0</v>
      </c>
    </row>
    <row r="170" spans="1:11" ht="13.5">
      <c r="A170" s="162"/>
      <c r="B170" s="80"/>
      <c r="C170" s="80"/>
      <c r="D170" s="80"/>
      <c r="E170" s="80"/>
      <c r="F170" s="163"/>
      <c r="G170" s="164"/>
      <c r="H170" s="164"/>
      <c r="I170" s="164"/>
      <c r="J170" s="35"/>
      <c r="K170" s="35"/>
    </row>
    <row r="171" spans="1:11" ht="12.75">
      <c r="A171" s="72">
        <v>3</v>
      </c>
      <c r="B171" s="72"/>
      <c r="C171" s="83"/>
      <c r="D171" s="83"/>
      <c r="E171" s="83"/>
      <c r="F171" s="68" t="s">
        <v>171</v>
      </c>
      <c r="G171" s="69">
        <f>SUM(G172)</f>
        <v>5100</v>
      </c>
      <c r="H171" s="69">
        <f>SUM(H172)</f>
        <v>142600</v>
      </c>
      <c r="I171" s="69">
        <f>SUM(I172)</f>
        <v>58125.29</v>
      </c>
      <c r="J171" s="70">
        <f>I171/G171*100</f>
        <v>1139.711568627451</v>
      </c>
      <c r="K171" s="70">
        <f>I171/H171*100</f>
        <v>40.761072931276296</v>
      </c>
    </row>
    <row r="172" spans="1:11" ht="12.75">
      <c r="A172" s="71" t="s">
        <v>169</v>
      </c>
      <c r="B172" s="72">
        <v>32</v>
      </c>
      <c r="C172" s="83"/>
      <c r="D172" s="83"/>
      <c r="E172" s="72">
        <v>329</v>
      </c>
      <c r="F172" s="68" t="s">
        <v>172</v>
      </c>
      <c r="G172" s="69">
        <f>SUM(G173:G174)</f>
        <v>5100</v>
      </c>
      <c r="H172" s="69">
        <f>SUM(H173:H174)</f>
        <v>142600</v>
      </c>
      <c r="I172" s="69">
        <f>SUM(I173:I174)</f>
        <v>58125.29</v>
      </c>
      <c r="J172" s="70">
        <f>I172/G172*100</f>
        <v>1139.711568627451</v>
      </c>
      <c r="K172" s="70">
        <f>I172/H172*100</f>
        <v>40.761072931276296</v>
      </c>
    </row>
    <row r="173" spans="1:11" ht="24.75">
      <c r="A173" s="71"/>
      <c r="B173" s="72"/>
      <c r="C173" s="84"/>
      <c r="D173" s="161">
        <v>2</v>
      </c>
      <c r="E173" s="84">
        <v>3291</v>
      </c>
      <c r="F173" s="75" t="s">
        <v>173</v>
      </c>
      <c r="G173" s="76">
        <v>5100</v>
      </c>
      <c r="H173" s="76">
        <v>22600</v>
      </c>
      <c r="I173" s="76">
        <v>0</v>
      </c>
      <c r="J173" s="77">
        <f>I173/G173*100</f>
        <v>0</v>
      </c>
      <c r="K173" s="77">
        <f>I173/H173*100</f>
        <v>0</v>
      </c>
    </row>
    <row r="174" spans="1:11" ht="12.75">
      <c r="A174" s="71"/>
      <c r="B174" s="72"/>
      <c r="C174" s="84"/>
      <c r="D174" s="161">
        <v>3</v>
      </c>
      <c r="E174" s="84">
        <v>3291</v>
      </c>
      <c r="F174" s="75" t="s">
        <v>174</v>
      </c>
      <c r="G174" s="76">
        <v>0</v>
      </c>
      <c r="H174" s="76">
        <v>120000</v>
      </c>
      <c r="I174" s="76">
        <v>58125.29</v>
      </c>
      <c r="J174" s="77">
        <v>0</v>
      </c>
      <c r="K174" s="77">
        <f>I174/H174*100</f>
        <v>48.43774166666667</v>
      </c>
    </row>
    <row r="175" spans="1:11" s="111" customFormat="1" ht="12.75" customHeight="1">
      <c r="A175" s="158" t="s">
        <v>175</v>
      </c>
      <c r="B175" s="158"/>
      <c r="C175" s="158"/>
      <c r="D175" s="158"/>
      <c r="E175" s="158"/>
      <c r="F175" s="158"/>
      <c r="G175" s="158"/>
      <c r="H175" s="158"/>
      <c r="I175" s="159"/>
      <c r="J175" s="159"/>
      <c r="K175" s="160"/>
    </row>
    <row r="176" spans="1:11" s="111" customFormat="1" ht="12.75" customHeight="1">
      <c r="A176" s="67">
        <v>3</v>
      </c>
      <c r="B176" s="72">
        <v>32</v>
      </c>
      <c r="C176" s="95"/>
      <c r="D176" s="95"/>
      <c r="E176" s="95"/>
      <c r="F176" s="68" t="s">
        <v>168</v>
      </c>
      <c r="G176" s="69">
        <f>G177+G179</f>
        <v>73167.48000000001</v>
      </c>
      <c r="H176" s="69">
        <f>H177+H179</f>
        <v>291000</v>
      </c>
      <c r="I176" s="69">
        <f>I177+I179</f>
        <v>106619.73999999999</v>
      </c>
      <c r="J176" s="70">
        <f>I176/G176*100</f>
        <v>145.72012046882026</v>
      </c>
      <c r="K176" s="70">
        <f>I176/H176*100</f>
        <v>36.639085910652916</v>
      </c>
    </row>
    <row r="177" spans="1:11" s="111" customFormat="1" ht="12.75" customHeight="1">
      <c r="A177" s="71" t="s">
        <v>169</v>
      </c>
      <c r="B177" s="72">
        <v>32</v>
      </c>
      <c r="C177" s="83"/>
      <c r="D177" s="83"/>
      <c r="E177" s="72">
        <v>323</v>
      </c>
      <c r="F177" s="68" t="s">
        <v>109</v>
      </c>
      <c r="G177" s="69">
        <f>SUM(G178:G178)</f>
        <v>14437.5</v>
      </c>
      <c r="H177" s="69">
        <f>SUM(H178:H178)</f>
        <v>35000</v>
      </c>
      <c r="I177" s="69">
        <f>SUM(I178:I178)</f>
        <v>0</v>
      </c>
      <c r="J177" s="70">
        <f>I177/G177*100</f>
        <v>0</v>
      </c>
      <c r="K177" s="70">
        <f>I177/H177*100</f>
        <v>0</v>
      </c>
    </row>
    <row r="178" spans="1:11" s="111" customFormat="1" ht="12.75" customHeight="1">
      <c r="A178" s="71"/>
      <c r="B178" s="71"/>
      <c r="C178" s="84"/>
      <c r="D178" s="161">
        <v>4</v>
      </c>
      <c r="E178" s="84">
        <v>3233</v>
      </c>
      <c r="F178" s="75" t="s">
        <v>176</v>
      </c>
      <c r="G178" s="76">
        <v>14437.5</v>
      </c>
      <c r="H178" s="76">
        <v>35000</v>
      </c>
      <c r="I178" s="76">
        <v>0</v>
      </c>
      <c r="J178" s="77">
        <f>I178/G178*100</f>
        <v>0</v>
      </c>
      <c r="K178" s="77">
        <f>I178/H178*100</f>
        <v>0</v>
      </c>
    </row>
    <row r="179" spans="1:11" s="111" customFormat="1" ht="12.75" customHeight="1">
      <c r="A179" s="71"/>
      <c r="B179" s="71"/>
      <c r="C179" s="83"/>
      <c r="D179" s="100"/>
      <c r="E179" s="72">
        <v>329</v>
      </c>
      <c r="F179" s="68" t="s">
        <v>172</v>
      </c>
      <c r="G179" s="69">
        <f>SUM(G180:G188)</f>
        <v>58729.98</v>
      </c>
      <c r="H179" s="69">
        <f>SUM(H180:H188)</f>
        <v>256000</v>
      </c>
      <c r="I179" s="69">
        <f>SUM(I180:I188)</f>
        <v>106619.73999999999</v>
      </c>
      <c r="J179" s="70">
        <f>I179/G179*100</f>
        <v>181.5422719367519</v>
      </c>
      <c r="K179" s="70">
        <f>I179/H179*100</f>
        <v>41.6483359375</v>
      </c>
    </row>
    <row r="180" spans="1:11" s="111" customFormat="1" ht="12.75" customHeight="1">
      <c r="A180" s="71"/>
      <c r="B180" s="71"/>
      <c r="C180" s="84"/>
      <c r="D180" s="161">
        <v>5</v>
      </c>
      <c r="E180" s="84">
        <v>3299</v>
      </c>
      <c r="F180" s="75" t="s">
        <v>177</v>
      </c>
      <c r="G180" s="76">
        <v>53258.51</v>
      </c>
      <c r="H180" s="76">
        <v>80000</v>
      </c>
      <c r="I180" s="76">
        <v>88684.23</v>
      </c>
      <c r="J180" s="77">
        <f>I180/G180*100</f>
        <v>166.51654355332133</v>
      </c>
      <c r="K180" s="77">
        <f>I180/H180*100</f>
        <v>110.8552875</v>
      </c>
    </row>
    <row r="181" spans="1:11" s="111" customFormat="1" ht="12.75" customHeight="1">
      <c r="A181" s="71"/>
      <c r="B181" s="71"/>
      <c r="C181" s="84"/>
      <c r="D181" s="161">
        <v>6</v>
      </c>
      <c r="E181" s="84">
        <v>3299</v>
      </c>
      <c r="F181" s="75" t="s">
        <v>178</v>
      </c>
      <c r="G181" s="76">
        <v>0</v>
      </c>
      <c r="H181" s="76">
        <v>20000</v>
      </c>
      <c r="I181" s="76">
        <v>0</v>
      </c>
      <c r="J181" s="77">
        <v>0</v>
      </c>
      <c r="K181" s="77">
        <f>I181/H181*100</f>
        <v>0</v>
      </c>
    </row>
    <row r="182" spans="1:11" s="111" customFormat="1" ht="12.75" customHeight="1">
      <c r="A182" s="71"/>
      <c r="B182" s="71"/>
      <c r="C182" s="84"/>
      <c r="D182" s="161">
        <v>7</v>
      </c>
      <c r="E182" s="84">
        <v>3299</v>
      </c>
      <c r="F182" s="75" t="s">
        <v>179</v>
      </c>
      <c r="G182" s="76">
        <v>0</v>
      </c>
      <c r="H182" s="76">
        <v>80000</v>
      </c>
      <c r="I182" s="76">
        <v>0</v>
      </c>
      <c r="J182" s="77">
        <v>0</v>
      </c>
      <c r="K182" s="77">
        <f>I182/H182*100</f>
        <v>0</v>
      </c>
    </row>
    <row r="183" spans="1:11" s="111" customFormat="1" ht="12.75" customHeight="1">
      <c r="A183" s="71"/>
      <c r="B183" s="71"/>
      <c r="C183" s="84"/>
      <c r="D183" s="161">
        <v>8</v>
      </c>
      <c r="E183" s="84">
        <v>3299</v>
      </c>
      <c r="F183" s="75" t="s">
        <v>180</v>
      </c>
      <c r="G183" s="76">
        <v>1026.5</v>
      </c>
      <c r="H183" s="76">
        <v>5000</v>
      </c>
      <c r="I183" s="76">
        <v>346</v>
      </c>
      <c r="J183" s="77">
        <f>I183/G183*100</f>
        <v>33.70677057963955</v>
      </c>
      <c r="K183" s="77">
        <f>I183/H183*100</f>
        <v>6.92</v>
      </c>
    </row>
    <row r="184" spans="1:11" s="111" customFormat="1" ht="12.75" customHeight="1">
      <c r="A184" s="71"/>
      <c r="B184" s="71"/>
      <c r="C184" s="84"/>
      <c r="D184" s="161">
        <v>9</v>
      </c>
      <c r="E184" s="84">
        <v>3299</v>
      </c>
      <c r="F184" s="75" t="s">
        <v>181</v>
      </c>
      <c r="G184" s="76">
        <v>0</v>
      </c>
      <c r="H184" s="76">
        <v>6000</v>
      </c>
      <c r="I184" s="76">
        <v>500.7</v>
      </c>
      <c r="J184" s="77">
        <v>0</v>
      </c>
      <c r="K184" s="77">
        <f>I184/H184*100</f>
        <v>8.344999999999999</v>
      </c>
    </row>
    <row r="185" spans="1:11" s="111" customFormat="1" ht="12.75" customHeight="1">
      <c r="A185" s="71"/>
      <c r="B185" s="71"/>
      <c r="C185" s="84"/>
      <c r="D185" s="161">
        <v>10</v>
      </c>
      <c r="E185" s="84">
        <v>3299</v>
      </c>
      <c r="F185" s="75" t="s">
        <v>182</v>
      </c>
      <c r="G185" s="76">
        <v>0</v>
      </c>
      <c r="H185" s="76">
        <v>10000</v>
      </c>
      <c r="I185" s="76">
        <v>2211</v>
      </c>
      <c r="J185" s="77">
        <v>0</v>
      </c>
      <c r="K185" s="77">
        <f>I185/H185*100</f>
        <v>22.11</v>
      </c>
    </row>
    <row r="186" spans="1:11" s="111" customFormat="1" ht="12.75" customHeight="1">
      <c r="A186" s="71"/>
      <c r="B186" s="71"/>
      <c r="C186" s="165"/>
      <c r="D186" s="161">
        <v>11</v>
      </c>
      <c r="E186" s="165">
        <v>3299</v>
      </c>
      <c r="F186" s="75" t="s">
        <v>183</v>
      </c>
      <c r="G186" s="76">
        <v>0</v>
      </c>
      <c r="H186" s="76">
        <v>10000</v>
      </c>
      <c r="I186" s="76">
        <v>0</v>
      </c>
      <c r="J186" s="77">
        <v>0</v>
      </c>
      <c r="K186" s="77">
        <f>I186/H186*100</f>
        <v>0</v>
      </c>
    </row>
    <row r="187" spans="1:11" s="111" customFormat="1" ht="12.75" customHeight="1">
      <c r="A187" s="71"/>
      <c r="B187" s="71"/>
      <c r="C187" s="165"/>
      <c r="D187" s="166">
        <v>12</v>
      </c>
      <c r="E187" s="165">
        <v>3299</v>
      </c>
      <c r="F187" s="75" t="s">
        <v>184</v>
      </c>
      <c r="G187" s="76">
        <v>0</v>
      </c>
      <c r="H187" s="76">
        <v>20000</v>
      </c>
      <c r="I187" s="76">
        <v>14877.81</v>
      </c>
      <c r="J187" s="77">
        <v>0</v>
      </c>
      <c r="K187" s="77">
        <f>I187/H187*100</f>
        <v>74.38905</v>
      </c>
    </row>
    <row r="188" spans="1:11" s="111" customFormat="1" ht="12.75" customHeight="1">
      <c r="A188" s="71"/>
      <c r="B188" s="71"/>
      <c r="C188" s="84"/>
      <c r="D188" s="161">
        <v>13</v>
      </c>
      <c r="E188" s="84">
        <v>3299</v>
      </c>
      <c r="F188" s="75" t="s">
        <v>185</v>
      </c>
      <c r="G188" s="76">
        <v>4444.97</v>
      </c>
      <c r="H188" s="76">
        <v>25000</v>
      </c>
      <c r="I188" s="76">
        <v>0</v>
      </c>
      <c r="J188" s="77">
        <f>I188/G188*100</f>
        <v>0</v>
      </c>
      <c r="K188" s="77">
        <f>I188/H188*100</f>
        <v>0</v>
      </c>
    </row>
    <row r="189" spans="1:10" s="143" customFormat="1" ht="15" customHeight="1">
      <c r="A189" s="167"/>
      <c r="B189" s="140"/>
      <c r="C189" s="140"/>
      <c r="D189" s="140"/>
      <c r="E189" s="140"/>
      <c r="F189" s="141"/>
      <c r="G189" s="141"/>
      <c r="H189" s="142"/>
      <c r="I189" s="142"/>
      <c r="J189" s="142"/>
    </row>
    <row r="190" spans="1:11" s="151" customFormat="1" ht="33" customHeight="1">
      <c r="A190" s="168"/>
      <c r="B190" s="169"/>
      <c r="C190" s="169"/>
      <c r="D190" s="169"/>
      <c r="E190" s="169"/>
      <c r="F190" s="170" t="s">
        <v>186</v>
      </c>
      <c r="G190" s="171">
        <f>G197+G262</f>
        <v>453155.44999999995</v>
      </c>
      <c r="H190" s="171">
        <f>H197+H262</f>
        <v>885500</v>
      </c>
      <c r="I190" s="171">
        <f>I197+I262</f>
        <v>482751.74</v>
      </c>
      <c r="J190" s="108">
        <f>I190/G190*100</f>
        <v>106.5311561407901</v>
      </c>
      <c r="K190" s="108">
        <f>I190/H190*100</f>
        <v>54.51741840767927</v>
      </c>
    </row>
    <row r="191" spans="1:10" s="151" customFormat="1" ht="13.5">
      <c r="A191" s="144" t="s">
        <v>187</v>
      </c>
      <c r="B191" s="144"/>
      <c r="C191" s="144"/>
      <c r="D191" s="144"/>
      <c r="E191" s="144"/>
      <c r="F191" s="172"/>
      <c r="G191" s="172"/>
      <c r="H191" s="173"/>
      <c r="I191" s="143"/>
      <c r="J191" s="143"/>
    </row>
    <row r="192" spans="1:10" s="151" customFormat="1" ht="15.75" customHeight="1">
      <c r="A192" s="174" t="s">
        <v>165</v>
      </c>
      <c r="B192" s="174"/>
      <c r="C192" s="174"/>
      <c r="D192" s="174"/>
      <c r="E192" s="174"/>
      <c r="F192" s="174"/>
      <c r="G192" s="174"/>
      <c r="H192" s="174"/>
      <c r="I192" s="174"/>
      <c r="J192" s="174"/>
    </row>
    <row r="193" spans="1:11" s="58" customFormat="1" ht="12.75">
      <c r="A193" s="54" t="s">
        <v>31</v>
      </c>
      <c r="B193" s="55" t="s">
        <v>32</v>
      </c>
      <c r="C193" s="55" t="s">
        <v>33</v>
      </c>
      <c r="D193" s="55"/>
      <c r="E193" s="55" t="s">
        <v>35</v>
      </c>
      <c r="F193" s="56" t="s">
        <v>36</v>
      </c>
      <c r="G193" s="19" t="s">
        <v>5</v>
      </c>
      <c r="H193" s="156" t="s">
        <v>37</v>
      </c>
      <c r="I193" s="19" t="s">
        <v>5</v>
      </c>
      <c r="J193" s="19" t="s">
        <v>7</v>
      </c>
      <c r="K193" s="21" t="s">
        <v>7</v>
      </c>
    </row>
    <row r="194" spans="1:11" s="65" customFormat="1" ht="13.5" customHeight="1">
      <c r="A194" s="59">
        <v>1</v>
      </c>
      <c r="B194" s="59"/>
      <c r="C194" s="59"/>
      <c r="D194" s="59"/>
      <c r="E194" s="59"/>
      <c r="F194" s="60">
        <v>2</v>
      </c>
      <c r="G194" s="61" t="s">
        <v>8</v>
      </c>
      <c r="H194" s="157"/>
      <c r="I194" s="19" t="s">
        <v>10</v>
      </c>
      <c r="J194" s="63" t="s">
        <v>11</v>
      </c>
      <c r="K194" s="64" t="s">
        <v>12</v>
      </c>
    </row>
    <row r="195" spans="1:11" s="65" customFormat="1" ht="13.5" customHeight="1">
      <c r="A195" s="59"/>
      <c r="B195" s="59"/>
      <c r="C195" s="59"/>
      <c r="D195" s="59"/>
      <c r="E195" s="59"/>
      <c r="F195" s="60"/>
      <c r="G195" s="66">
        <v>1</v>
      </c>
      <c r="H195" s="29">
        <v>2</v>
      </c>
      <c r="I195" s="29">
        <v>3</v>
      </c>
      <c r="J195" s="29">
        <v>4</v>
      </c>
      <c r="K195" s="30">
        <v>5</v>
      </c>
    </row>
    <row r="196" spans="1:11" s="65" customFormat="1" ht="15" customHeight="1">
      <c r="A196" s="158" t="s">
        <v>188</v>
      </c>
      <c r="B196" s="158"/>
      <c r="C196" s="158"/>
      <c r="D196" s="158"/>
      <c r="E196" s="158"/>
      <c r="F196" s="158"/>
      <c r="G196" s="158"/>
      <c r="H196" s="158"/>
      <c r="I196" s="159"/>
      <c r="J196" s="159"/>
      <c r="K196" s="160"/>
    </row>
    <row r="197" spans="1:11" ht="12.75">
      <c r="A197" s="67">
        <v>3</v>
      </c>
      <c r="B197" s="67"/>
      <c r="C197" s="95"/>
      <c r="D197" s="95"/>
      <c r="E197" s="95"/>
      <c r="F197" s="68" t="s">
        <v>98</v>
      </c>
      <c r="G197" s="69">
        <f>SUM(G198+G205+G249+G254+G258)</f>
        <v>436655.44999999995</v>
      </c>
      <c r="H197" s="69">
        <f>SUM(H198+H205+H249+H254+H258)</f>
        <v>875500</v>
      </c>
      <c r="I197" s="69">
        <f>SUM(I198+I205+I249+I254+I258)</f>
        <v>482751.74</v>
      </c>
      <c r="J197" s="70">
        <f>I197/G197*100</f>
        <v>110.55667345958926</v>
      </c>
      <c r="K197" s="70">
        <f>I197/H197*100</f>
        <v>55.14011878926328</v>
      </c>
    </row>
    <row r="198" spans="1:11" ht="12.75">
      <c r="A198" s="71" t="s">
        <v>169</v>
      </c>
      <c r="B198" s="72">
        <v>31</v>
      </c>
      <c r="C198" s="83"/>
      <c r="D198" s="83"/>
      <c r="E198" s="83"/>
      <c r="F198" s="68" t="s">
        <v>99</v>
      </c>
      <c r="G198" s="69">
        <f>SUM(G199+G201+G203)</f>
        <v>235422.55</v>
      </c>
      <c r="H198" s="69">
        <f>SUM(H199+H201+H203)</f>
        <v>490000</v>
      </c>
      <c r="I198" s="69">
        <f>SUM(I199+I201+I203)</f>
        <v>232782.68</v>
      </c>
      <c r="J198" s="70">
        <f>I198/G198*100</f>
        <v>98.87866731542921</v>
      </c>
      <c r="K198" s="70">
        <f>I198/H198*100</f>
        <v>47.5066693877551</v>
      </c>
    </row>
    <row r="199" spans="1:11" ht="12.75">
      <c r="A199" s="71"/>
      <c r="B199" s="72"/>
      <c r="C199" s="83"/>
      <c r="D199" s="83"/>
      <c r="E199" s="72">
        <v>311</v>
      </c>
      <c r="F199" s="68" t="s">
        <v>189</v>
      </c>
      <c r="G199" s="69">
        <f>SUM(G200)</f>
        <v>199572.55</v>
      </c>
      <c r="H199" s="69">
        <f>SUM(H200)</f>
        <v>400000</v>
      </c>
      <c r="I199" s="69">
        <f>SUM(I200)</f>
        <v>197237.96</v>
      </c>
      <c r="J199" s="70">
        <f>I199/G199*100</f>
        <v>98.83020485532705</v>
      </c>
      <c r="K199" s="70">
        <f>I199/H199*100</f>
        <v>49.30949</v>
      </c>
    </row>
    <row r="200" spans="1:11" ht="12.75">
      <c r="A200" s="71"/>
      <c r="B200" s="71"/>
      <c r="C200" s="84">
        <v>311</v>
      </c>
      <c r="D200" s="161">
        <v>14</v>
      </c>
      <c r="E200" s="84">
        <v>3111</v>
      </c>
      <c r="F200" s="75" t="s">
        <v>190</v>
      </c>
      <c r="G200" s="76">
        <v>199572.55</v>
      </c>
      <c r="H200" s="76">
        <v>400000</v>
      </c>
      <c r="I200" s="76">
        <v>197237.96</v>
      </c>
      <c r="J200" s="77">
        <f>I200/G200*100</f>
        <v>98.83020485532705</v>
      </c>
      <c r="K200" s="175">
        <f>I200/H200*100</f>
        <v>49.30949</v>
      </c>
    </row>
    <row r="201" spans="1:11" ht="12.75">
      <c r="A201" s="71"/>
      <c r="B201" s="71"/>
      <c r="C201" s="83"/>
      <c r="D201" s="100"/>
      <c r="E201" s="72">
        <v>312</v>
      </c>
      <c r="F201" s="68" t="s">
        <v>191</v>
      </c>
      <c r="G201" s="69">
        <f>SUM(G202)</f>
        <v>3000</v>
      </c>
      <c r="H201" s="69">
        <f>SUM(H202)</f>
        <v>20000</v>
      </c>
      <c r="I201" s="69">
        <f>SUM(I202)</f>
        <v>3000</v>
      </c>
      <c r="J201" s="70">
        <f>I201/G201*100</f>
        <v>100</v>
      </c>
      <c r="K201" s="70">
        <f>I201/H201*100</f>
        <v>15</v>
      </c>
    </row>
    <row r="202" spans="1:11" ht="12.75">
      <c r="A202" s="71"/>
      <c r="B202" s="71"/>
      <c r="C202" s="84">
        <v>312</v>
      </c>
      <c r="D202" s="161">
        <v>15</v>
      </c>
      <c r="E202" s="84">
        <v>3121</v>
      </c>
      <c r="F202" s="75" t="s">
        <v>192</v>
      </c>
      <c r="G202" s="76">
        <v>3000</v>
      </c>
      <c r="H202" s="76">
        <v>20000</v>
      </c>
      <c r="I202" s="76">
        <v>3000</v>
      </c>
      <c r="J202" s="77">
        <f>I202/G202*100</f>
        <v>100</v>
      </c>
      <c r="K202" s="77">
        <f>I202/H202*100</f>
        <v>15</v>
      </c>
    </row>
    <row r="203" spans="1:11" ht="12.75">
      <c r="A203" s="71"/>
      <c r="B203" s="71"/>
      <c r="C203" s="83"/>
      <c r="D203" s="100"/>
      <c r="E203" s="72">
        <v>313</v>
      </c>
      <c r="F203" s="68" t="s">
        <v>193</v>
      </c>
      <c r="G203" s="69">
        <f>SUM(G204:G204)</f>
        <v>32850</v>
      </c>
      <c r="H203" s="69">
        <f>SUM(H204:H204)</f>
        <v>70000</v>
      </c>
      <c r="I203" s="69">
        <f>SUM(I204:I204)</f>
        <v>32544.72</v>
      </c>
      <c r="J203" s="70">
        <f>I203/G203*100</f>
        <v>99.07068493150686</v>
      </c>
      <c r="K203" s="70">
        <f>I203/H203*100</f>
        <v>46.49245714285715</v>
      </c>
    </row>
    <row r="204" spans="1:11" ht="12.75">
      <c r="A204" s="71"/>
      <c r="B204" s="71"/>
      <c r="C204" s="84"/>
      <c r="D204" s="161">
        <v>16</v>
      </c>
      <c r="E204" s="84">
        <v>3132</v>
      </c>
      <c r="F204" s="75" t="s">
        <v>194</v>
      </c>
      <c r="G204" s="76">
        <v>32850</v>
      </c>
      <c r="H204" s="76">
        <v>70000</v>
      </c>
      <c r="I204" s="76">
        <v>32544.72</v>
      </c>
      <c r="J204" s="77">
        <f>I204/G204*100</f>
        <v>99.07068493150686</v>
      </c>
      <c r="K204" s="77">
        <f>I204/H204*100</f>
        <v>46.49245714285715</v>
      </c>
    </row>
    <row r="205" spans="1:11" ht="12.75">
      <c r="A205" s="71" t="s">
        <v>169</v>
      </c>
      <c r="B205" s="72">
        <v>32</v>
      </c>
      <c r="C205" s="83"/>
      <c r="D205" s="100"/>
      <c r="E205" s="83"/>
      <c r="F205" s="68" t="s">
        <v>109</v>
      </c>
      <c r="G205" s="69">
        <f>SUM(G206+G210+G219+G240+G242)</f>
        <v>192357.13</v>
      </c>
      <c r="H205" s="69">
        <f>SUM(H206+H210+H219+H240+H242)</f>
        <v>368500</v>
      </c>
      <c r="I205" s="69">
        <f>SUM(I206+I210+I219+I240+I242)</f>
        <v>201256.52000000002</v>
      </c>
      <c r="J205" s="70">
        <f>I205/G205*100</f>
        <v>104.62649343957253</v>
      </c>
      <c r="K205" s="70">
        <f>I205/H205*100</f>
        <v>54.61506648575306</v>
      </c>
    </row>
    <row r="206" spans="1:11" ht="12.75">
      <c r="A206" s="71"/>
      <c r="B206" s="72"/>
      <c r="C206" s="83"/>
      <c r="D206" s="100"/>
      <c r="E206" s="72">
        <v>321</v>
      </c>
      <c r="F206" s="68" t="s">
        <v>110</v>
      </c>
      <c r="G206" s="69">
        <f>SUM(G207:G208)</f>
        <v>8182</v>
      </c>
      <c r="H206" s="69">
        <f>SUM(H207:H208)</f>
        <v>34000</v>
      </c>
      <c r="I206" s="69">
        <f>SUM(I207:I208)</f>
        <v>12535.75</v>
      </c>
      <c r="J206" s="70">
        <f>I206/G206*100</f>
        <v>153.21131752627718</v>
      </c>
      <c r="K206" s="70">
        <f>I206/H206*100</f>
        <v>36.869852941176475</v>
      </c>
    </row>
    <row r="207" spans="1:11" ht="12.75">
      <c r="A207" s="71"/>
      <c r="B207" s="71"/>
      <c r="C207" s="84"/>
      <c r="D207" s="161">
        <v>17</v>
      </c>
      <c r="E207" s="84">
        <v>3213</v>
      </c>
      <c r="F207" s="75" t="s">
        <v>195</v>
      </c>
      <c r="G207" s="76">
        <v>0</v>
      </c>
      <c r="H207" s="76">
        <v>4000</v>
      </c>
      <c r="I207" s="76">
        <v>993.75</v>
      </c>
      <c r="J207" s="77">
        <v>0</v>
      </c>
      <c r="K207" s="77">
        <f>I207/H207*100</f>
        <v>24.84375</v>
      </c>
    </row>
    <row r="208" spans="1:11" ht="12.75">
      <c r="A208" s="71"/>
      <c r="B208" s="71"/>
      <c r="C208" s="84"/>
      <c r="D208" s="161">
        <v>18</v>
      </c>
      <c r="E208" s="84">
        <v>3214</v>
      </c>
      <c r="F208" s="75" t="s">
        <v>196</v>
      </c>
      <c r="G208" s="76">
        <v>8182</v>
      </c>
      <c r="H208" s="76">
        <v>30000</v>
      </c>
      <c r="I208" s="76">
        <v>11542</v>
      </c>
      <c r="J208" s="77">
        <f>I208/G208*100</f>
        <v>141.06575409435348</v>
      </c>
      <c r="K208" s="77">
        <f>I208/H208*100</f>
        <v>38.47333333333333</v>
      </c>
    </row>
    <row r="209" spans="1:11" ht="13.5">
      <c r="A209" s="148" t="s">
        <v>197</v>
      </c>
      <c r="B209" s="148"/>
      <c r="C209" s="148"/>
      <c r="D209" s="148"/>
      <c r="E209" s="148"/>
      <c r="F209" s="176"/>
      <c r="G209" s="177"/>
      <c r="H209" s="177"/>
      <c r="I209" s="178"/>
      <c r="J209" s="178"/>
      <c r="K209" s="35"/>
    </row>
    <row r="210" spans="1:11" ht="12.75">
      <c r="A210" s="71" t="s">
        <v>169</v>
      </c>
      <c r="B210" s="71"/>
      <c r="C210" s="83"/>
      <c r="D210" s="100"/>
      <c r="E210" s="72">
        <v>322</v>
      </c>
      <c r="F210" s="68" t="s">
        <v>111</v>
      </c>
      <c r="G210" s="69">
        <f>SUM(G211:G217)</f>
        <v>53769.729999999996</v>
      </c>
      <c r="H210" s="69">
        <f>SUM(H211:H217)</f>
        <v>84500</v>
      </c>
      <c r="I210" s="69">
        <f>SUM(I211:I217)</f>
        <v>66649.78</v>
      </c>
      <c r="J210" s="70">
        <f>I210/G210*100</f>
        <v>123.95409089835489</v>
      </c>
      <c r="K210" s="70">
        <f>I210/H210*100</f>
        <v>78.87547928994083</v>
      </c>
    </row>
    <row r="211" spans="1:11" ht="12.75">
      <c r="A211" s="71"/>
      <c r="B211" s="71"/>
      <c r="C211" s="84"/>
      <c r="D211" s="161">
        <v>19</v>
      </c>
      <c r="E211" s="84">
        <v>3221</v>
      </c>
      <c r="F211" s="75" t="s">
        <v>198</v>
      </c>
      <c r="G211" s="76">
        <v>7359.1</v>
      </c>
      <c r="H211" s="76">
        <v>15000</v>
      </c>
      <c r="I211" s="76">
        <v>3381.43</v>
      </c>
      <c r="J211" s="77">
        <f>I211/G211*100</f>
        <v>45.94896115014064</v>
      </c>
      <c r="K211" s="77">
        <f>I211/H211*100</f>
        <v>22.542866666666665</v>
      </c>
    </row>
    <row r="212" spans="1:11" ht="12.75">
      <c r="A212" s="71"/>
      <c r="B212" s="71"/>
      <c r="C212" s="84"/>
      <c r="D212" s="161">
        <v>20</v>
      </c>
      <c r="E212" s="84">
        <v>3222</v>
      </c>
      <c r="F212" s="75" t="s">
        <v>199</v>
      </c>
      <c r="G212" s="76">
        <v>352.56</v>
      </c>
      <c r="H212" s="76">
        <v>2000</v>
      </c>
      <c r="I212" s="76">
        <v>67.94</v>
      </c>
      <c r="J212" s="77">
        <f>I212/G212*100</f>
        <v>19.27047878375312</v>
      </c>
      <c r="K212" s="77">
        <f>I212/H212*100</f>
        <v>3.3970000000000002</v>
      </c>
    </row>
    <row r="213" spans="1:11" ht="12.75">
      <c r="A213" s="71"/>
      <c r="B213" s="71"/>
      <c r="C213" s="84"/>
      <c r="D213" s="161">
        <v>21</v>
      </c>
      <c r="E213" s="84">
        <v>3223</v>
      </c>
      <c r="F213" s="75" t="s">
        <v>200</v>
      </c>
      <c r="G213" s="76">
        <v>8496.02</v>
      </c>
      <c r="H213" s="76">
        <v>20000</v>
      </c>
      <c r="I213" s="76">
        <v>15915.38</v>
      </c>
      <c r="J213" s="77">
        <f>I213/G213*100</f>
        <v>187.32747804265995</v>
      </c>
      <c r="K213" s="77">
        <f>I213/H213*100</f>
        <v>79.5769</v>
      </c>
    </row>
    <row r="214" spans="1:11" ht="12.75">
      <c r="A214" s="71"/>
      <c r="B214" s="71"/>
      <c r="C214" s="84"/>
      <c r="D214" s="161">
        <v>22</v>
      </c>
      <c r="E214" s="84">
        <v>3223</v>
      </c>
      <c r="F214" s="75" t="s">
        <v>201</v>
      </c>
      <c r="G214" s="76">
        <v>3313.81</v>
      </c>
      <c r="H214" s="76">
        <v>500</v>
      </c>
      <c r="I214" s="76">
        <v>289.32</v>
      </c>
      <c r="J214" s="77">
        <f>I214/G214*100</f>
        <v>8.73073592028511</v>
      </c>
      <c r="K214" s="77">
        <f>I214/H214*100</f>
        <v>57.86399999999999</v>
      </c>
    </row>
    <row r="215" spans="1:11" ht="12.75">
      <c r="A215" s="71"/>
      <c r="B215" s="71"/>
      <c r="C215" s="84"/>
      <c r="D215" s="161">
        <v>23</v>
      </c>
      <c r="E215" s="84">
        <v>3223</v>
      </c>
      <c r="F215" s="75" t="s">
        <v>202</v>
      </c>
      <c r="G215" s="76">
        <v>4866.62</v>
      </c>
      <c r="H215" s="76">
        <v>7000</v>
      </c>
      <c r="I215" s="76">
        <v>6168.94</v>
      </c>
      <c r="J215" s="77">
        <f>I215/G215*100</f>
        <v>126.76025660520031</v>
      </c>
      <c r="K215" s="77">
        <f>I215/H215*100</f>
        <v>88.12771428571428</v>
      </c>
    </row>
    <row r="216" spans="1:11" ht="12.75">
      <c r="A216" s="71"/>
      <c r="B216" s="71"/>
      <c r="C216" s="84"/>
      <c r="D216" s="161">
        <v>24</v>
      </c>
      <c r="E216" s="84">
        <v>3223</v>
      </c>
      <c r="F216" s="75" t="s">
        <v>203</v>
      </c>
      <c r="G216" s="76">
        <v>24996.91</v>
      </c>
      <c r="H216" s="76">
        <v>30000</v>
      </c>
      <c r="I216" s="76">
        <v>29339.25</v>
      </c>
      <c r="J216" s="77">
        <f>I216/G216*100</f>
        <v>117.37150711827982</v>
      </c>
      <c r="K216" s="77">
        <f>I216/H216*100</f>
        <v>97.7975</v>
      </c>
    </row>
    <row r="217" spans="1:11" ht="12.75">
      <c r="A217" s="71"/>
      <c r="B217" s="71"/>
      <c r="C217" s="84"/>
      <c r="D217" s="161">
        <v>25</v>
      </c>
      <c r="E217" s="84">
        <v>3225</v>
      </c>
      <c r="F217" s="75" t="s">
        <v>204</v>
      </c>
      <c r="G217" s="76">
        <v>4384.71</v>
      </c>
      <c r="H217" s="76">
        <v>10000</v>
      </c>
      <c r="I217" s="76">
        <v>11487.52</v>
      </c>
      <c r="J217" s="77">
        <f>I217/G217*100</f>
        <v>261.9904166980256</v>
      </c>
      <c r="K217" s="77">
        <f>I217/H217*100</f>
        <v>114.8752</v>
      </c>
    </row>
    <row r="218" spans="1:10" ht="13.5">
      <c r="A218" s="148" t="s">
        <v>205</v>
      </c>
      <c r="B218" s="148"/>
      <c r="C218" s="148"/>
      <c r="D218" s="148"/>
      <c r="E218" s="148"/>
      <c r="F218" s="149"/>
      <c r="G218" s="150"/>
      <c r="H218" s="150"/>
      <c r="I218" s="151"/>
      <c r="J218" s="151"/>
    </row>
    <row r="219" spans="1:11" ht="12.75">
      <c r="A219" s="71" t="s">
        <v>169</v>
      </c>
      <c r="B219" s="71"/>
      <c r="C219" s="83"/>
      <c r="D219" s="100"/>
      <c r="E219" s="72">
        <v>323</v>
      </c>
      <c r="F219" s="121" t="s">
        <v>113</v>
      </c>
      <c r="G219" s="69">
        <f>SUM(G220:G238)</f>
        <v>107752.54000000001</v>
      </c>
      <c r="H219" s="69">
        <f>SUM(H220:H238)</f>
        <v>227500</v>
      </c>
      <c r="I219" s="69">
        <f>SUM(I220:I238)</f>
        <v>108317.29</v>
      </c>
      <c r="J219" s="70">
        <f>I219/G219*100</f>
        <v>100.52411757532582</v>
      </c>
      <c r="K219" s="70">
        <f>I219/H219*100</f>
        <v>47.6119956043956</v>
      </c>
    </row>
    <row r="220" spans="1:11" ht="12.75">
      <c r="A220" s="71"/>
      <c r="B220" s="71"/>
      <c r="C220" s="84"/>
      <c r="D220" s="161">
        <v>26</v>
      </c>
      <c r="E220" s="84">
        <v>3231</v>
      </c>
      <c r="F220" s="75" t="s">
        <v>206</v>
      </c>
      <c r="G220" s="76">
        <v>4015.58</v>
      </c>
      <c r="H220" s="76">
        <v>10000</v>
      </c>
      <c r="I220" s="76">
        <v>4828.35</v>
      </c>
      <c r="J220" s="77">
        <f>I220/G220*100</f>
        <v>120.24041358907058</v>
      </c>
      <c r="K220" s="77">
        <f>I220/H220*100</f>
        <v>48.283500000000004</v>
      </c>
    </row>
    <row r="221" spans="1:11" ht="12.75">
      <c r="A221" s="71"/>
      <c r="B221" s="71"/>
      <c r="C221" s="84"/>
      <c r="D221" s="161">
        <v>27</v>
      </c>
      <c r="E221" s="84">
        <v>3231</v>
      </c>
      <c r="F221" s="75" t="s">
        <v>207</v>
      </c>
      <c r="G221" s="76">
        <v>0</v>
      </c>
      <c r="H221" s="76">
        <v>4000</v>
      </c>
      <c r="I221" s="76">
        <v>2000</v>
      </c>
      <c r="J221" s="77">
        <v>0</v>
      </c>
      <c r="K221" s="77">
        <f>I221/H221*100</f>
        <v>50</v>
      </c>
    </row>
    <row r="222" spans="1:11" ht="12.75">
      <c r="A222" s="71"/>
      <c r="B222" s="71"/>
      <c r="C222" s="84"/>
      <c r="D222" s="161">
        <v>28</v>
      </c>
      <c r="E222" s="84">
        <v>3231</v>
      </c>
      <c r="F222" s="75" t="s">
        <v>208</v>
      </c>
      <c r="G222" s="76">
        <v>11020.1</v>
      </c>
      <c r="H222" s="76">
        <v>15000</v>
      </c>
      <c r="I222" s="76">
        <v>3662.35</v>
      </c>
      <c r="J222" s="77">
        <f>I222/G222*100</f>
        <v>33.23336448852551</v>
      </c>
      <c r="K222" s="77">
        <f>I222/H222*100</f>
        <v>24.415666666666667</v>
      </c>
    </row>
    <row r="223" spans="1:11" ht="12.75">
      <c r="A223" s="71"/>
      <c r="B223" s="71"/>
      <c r="C223" s="84"/>
      <c r="D223" s="161">
        <v>29</v>
      </c>
      <c r="E223" s="84">
        <v>3232</v>
      </c>
      <c r="F223" s="75" t="s">
        <v>209</v>
      </c>
      <c r="G223" s="76">
        <v>0</v>
      </c>
      <c r="H223" s="76">
        <v>2500</v>
      </c>
      <c r="I223" s="76">
        <v>0</v>
      </c>
      <c r="J223" s="77">
        <v>0</v>
      </c>
      <c r="K223" s="77">
        <f>I223/H223*100</f>
        <v>0</v>
      </c>
    </row>
    <row r="224" spans="1:11" ht="12.75">
      <c r="A224" s="71"/>
      <c r="B224" s="71"/>
      <c r="C224" s="84"/>
      <c r="D224" s="161">
        <v>30</v>
      </c>
      <c r="E224" s="84">
        <v>3233</v>
      </c>
      <c r="F224" s="75" t="s">
        <v>210</v>
      </c>
      <c r="G224" s="76">
        <v>1150</v>
      </c>
      <c r="H224" s="76">
        <v>10000</v>
      </c>
      <c r="I224" s="76">
        <v>3900</v>
      </c>
      <c r="J224" s="77">
        <f>I224/G224*100</f>
        <v>339.1304347826087</v>
      </c>
      <c r="K224" s="77">
        <f>I224/H224*100</f>
        <v>39</v>
      </c>
    </row>
    <row r="225" spans="1:11" ht="12.75">
      <c r="A225" s="71"/>
      <c r="B225" s="71"/>
      <c r="C225" s="84"/>
      <c r="D225" s="161">
        <v>31</v>
      </c>
      <c r="E225" s="84">
        <v>3233</v>
      </c>
      <c r="F225" s="75" t="s">
        <v>211</v>
      </c>
      <c r="G225" s="76">
        <v>6770</v>
      </c>
      <c r="H225" s="76">
        <v>8000</v>
      </c>
      <c r="I225" s="76">
        <v>4687.5</v>
      </c>
      <c r="J225" s="77">
        <f>I225/G225*100</f>
        <v>69.23929098966026</v>
      </c>
      <c r="K225" s="77">
        <f>I225/H225*100</f>
        <v>58.59375</v>
      </c>
    </row>
    <row r="226" spans="1:11" ht="12.75">
      <c r="A226" s="71"/>
      <c r="B226" s="71"/>
      <c r="C226" s="84"/>
      <c r="D226" s="161">
        <v>32</v>
      </c>
      <c r="E226" s="84">
        <v>3233</v>
      </c>
      <c r="F226" s="75" t="s">
        <v>212</v>
      </c>
      <c r="G226" s="76">
        <v>6541.28</v>
      </c>
      <c r="H226" s="76">
        <v>15000</v>
      </c>
      <c r="I226" s="76">
        <v>11286.58</v>
      </c>
      <c r="J226" s="77">
        <f>I226/G226*100</f>
        <v>172.54390577990853</v>
      </c>
      <c r="K226" s="77">
        <f>I226/H226*100</f>
        <v>75.24386666666668</v>
      </c>
    </row>
    <row r="227" spans="1:11" ht="12.75">
      <c r="A227" s="71"/>
      <c r="B227" s="71"/>
      <c r="C227" s="84"/>
      <c r="D227" s="161"/>
      <c r="E227" s="84">
        <v>323</v>
      </c>
      <c r="F227" s="75" t="s">
        <v>213</v>
      </c>
      <c r="G227" s="76">
        <v>17709.97</v>
      </c>
      <c r="H227" s="76">
        <v>0</v>
      </c>
      <c r="I227" s="76">
        <v>0</v>
      </c>
      <c r="J227" s="77">
        <v>0</v>
      </c>
      <c r="K227" s="77">
        <v>0</v>
      </c>
    </row>
    <row r="228" spans="1:11" ht="12.75">
      <c r="A228" s="71"/>
      <c r="B228" s="71"/>
      <c r="C228" s="84"/>
      <c r="D228" s="161">
        <v>33</v>
      </c>
      <c r="E228" s="84">
        <v>3236</v>
      </c>
      <c r="F228" s="75" t="s">
        <v>214</v>
      </c>
      <c r="G228" s="76">
        <v>0</v>
      </c>
      <c r="H228" s="76">
        <v>7500</v>
      </c>
      <c r="I228" s="76">
        <v>7020</v>
      </c>
      <c r="J228" s="77">
        <v>0</v>
      </c>
      <c r="K228" s="77">
        <f>I228/H228*100</f>
        <v>93.60000000000001</v>
      </c>
    </row>
    <row r="229" spans="1:11" ht="12.75">
      <c r="A229" s="71"/>
      <c r="B229" s="71"/>
      <c r="C229" s="84"/>
      <c r="D229" s="161">
        <v>34</v>
      </c>
      <c r="E229" s="84">
        <v>3237</v>
      </c>
      <c r="F229" s="75" t="s">
        <v>215</v>
      </c>
      <c r="G229" s="76">
        <v>5372.8</v>
      </c>
      <c r="H229" s="76">
        <v>10000</v>
      </c>
      <c r="I229" s="76">
        <v>1875</v>
      </c>
      <c r="J229" s="77">
        <f>I229/G229*100</f>
        <v>34.89800476474091</v>
      </c>
      <c r="K229" s="77">
        <f>I229/H229*100</f>
        <v>18.75</v>
      </c>
    </row>
    <row r="230" spans="1:11" ht="12.75">
      <c r="A230" s="71"/>
      <c r="B230" s="71"/>
      <c r="C230" s="84"/>
      <c r="D230" s="161">
        <v>35</v>
      </c>
      <c r="E230" s="84">
        <v>3237</v>
      </c>
      <c r="F230" s="75" t="s">
        <v>216</v>
      </c>
      <c r="G230" s="76">
        <v>0</v>
      </c>
      <c r="H230" s="76">
        <v>30000</v>
      </c>
      <c r="I230" s="76">
        <v>10000</v>
      </c>
      <c r="J230" s="77">
        <v>0</v>
      </c>
      <c r="K230" s="77">
        <f>I230/H230*100</f>
        <v>33.33333333333333</v>
      </c>
    </row>
    <row r="231" spans="1:11" ht="12.75">
      <c r="A231" s="71"/>
      <c r="B231" s="71"/>
      <c r="C231" s="84"/>
      <c r="D231" s="161">
        <v>36</v>
      </c>
      <c r="E231" s="84">
        <v>3237</v>
      </c>
      <c r="F231" s="75" t="s">
        <v>217</v>
      </c>
      <c r="G231" s="76">
        <v>7500</v>
      </c>
      <c r="H231" s="76">
        <v>30000</v>
      </c>
      <c r="I231" s="76">
        <v>9500</v>
      </c>
      <c r="J231" s="77">
        <f>I231/G231*100</f>
        <v>126.66666666666666</v>
      </c>
      <c r="K231" s="77">
        <f>I231/H231*100</f>
        <v>31.666666666666664</v>
      </c>
    </row>
    <row r="232" spans="1:11" ht="12.75">
      <c r="A232" s="71"/>
      <c r="B232" s="71"/>
      <c r="C232" s="84"/>
      <c r="D232" s="161">
        <v>37</v>
      </c>
      <c r="E232" s="84">
        <v>3238</v>
      </c>
      <c r="F232" s="75" t="s">
        <v>218</v>
      </c>
      <c r="G232" s="76">
        <v>10470</v>
      </c>
      <c r="H232" s="76">
        <v>16000</v>
      </c>
      <c r="I232" s="76">
        <v>11520</v>
      </c>
      <c r="J232" s="77">
        <f>I232/G232*100</f>
        <v>110.02865329512895</v>
      </c>
      <c r="K232" s="77">
        <f>I232/H232*100</f>
        <v>72</v>
      </c>
    </row>
    <row r="233" spans="1:11" ht="12.75">
      <c r="A233" s="71"/>
      <c r="B233" s="71"/>
      <c r="C233" s="84"/>
      <c r="D233" s="161">
        <v>38</v>
      </c>
      <c r="E233" s="84">
        <v>3239</v>
      </c>
      <c r="F233" s="75" t="s">
        <v>219</v>
      </c>
      <c r="G233" s="76">
        <v>8750</v>
      </c>
      <c r="H233" s="76">
        <v>5000</v>
      </c>
      <c r="I233" s="76">
        <v>0</v>
      </c>
      <c r="J233" s="77">
        <f>I233/G233*100</f>
        <v>0</v>
      </c>
      <c r="K233" s="77">
        <f>I233/H233*100</f>
        <v>0</v>
      </c>
    </row>
    <row r="234" spans="1:11" ht="12.75">
      <c r="A234" s="71"/>
      <c r="B234" s="71"/>
      <c r="C234" s="84"/>
      <c r="D234" s="161">
        <v>204</v>
      </c>
      <c r="E234" s="84">
        <v>3239</v>
      </c>
      <c r="F234" s="75" t="s">
        <v>220</v>
      </c>
      <c r="G234" s="76">
        <v>0</v>
      </c>
      <c r="H234" s="76">
        <v>0</v>
      </c>
      <c r="I234" s="76">
        <v>22975</v>
      </c>
      <c r="J234" s="77"/>
      <c r="K234" s="77">
        <v>0</v>
      </c>
    </row>
    <row r="235" spans="1:11" ht="12.75">
      <c r="A235" s="71"/>
      <c r="B235" s="71"/>
      <c r="C235" s="84"/>
      <c r="D235" s="161">
        <v>39</v>
      </c>
      <c r="E235" s="84">
        <v>3239</v>
      </c>
      <c r="F235" s="75" t="s">
        <v>221</v>
      </c>
      <c r="G235" s="76">
        <v>190.85</v>
      </c>
      <c r="H235" s="76">
        <v>1500</v>
      </c>
      <c r="I235" s="76">
        <v>317.69</v>
      </c>
      <c r="J235" s="77">
        <f>I235/G235*100</f>
        <v>166.460571129159</v>
      </c>
      <c r="K235" s="77">
        <f>I235/H235*100</f>
        <v>21.179333333333332</v>
      </c>
    </row>
    <row r="236" spans="1:11" ht="12.75">
      <c r="A236" s="71"/>
      <c r="B236" s="71"/>
      <c r="C236" s="84"/>
      <c r="D236" s="161">
        <v>40</v>
      </c>
      <c r="E236" s="84">
        <v>3239</v>
      </c>
      <c r="F236" s="75" t="s">
        <v>222</v>
      </c>
      <c r="G236" s="76">
        <v>2138.05</v>
      </c>
      <c r="H236" s="76">
        <v>8000</v>
      </c>
      <c r="I236" s="76">
        <v>1628.86</v>
      </c>
      <c r="J236" s="77">
        <f>I236/G236*100</f>
        <v>76.18437361146839</v>
      </c>
      <c r="K236" s="77">
        <f>I236/H236*100</f>
        <v>20.36075</v>
      </c>
    </row>
    <row r="237" spans="1:11" ht="12.75">
      <c r="A237" s="71"/>
      <c r="B237" s="71"/>
      <c r="C237" s="84"/>
      <c r="D237" s="161">
        <v>41</v>
      </c>
      <c r="E237" s="84">
        <v>3239</v>
      </c>
      <c r="F237" s="75" t="s">
        <v>223</v>
      </c>
      <c r="G237" s="76">
        <v>23656.22</v>
      </c>
      <c r="H237" s="76">
        <v>45000</v>
      </c>
      <c r="I237" s="76">
        <v>9679.51</v>
      </c>
      <c r="J237" s="77">
        <f>I237/G237*100</f>
        <v>40.91739931400705</v>
      </c>
      <c r="K237" s="77">
        <f>I237/H237*100</f>
        <v>21.510022222222222</v>
      </c>
    </row>
    <row r="238" spans="1:11" ht="12.75">
      <c r="A238" s="71"/>
      <c r="B238" s="71"/>
      <c r="C238" s="84"/>
      <c r="D238" s="161">
        <v>42</v>
      </c>
      <c r="E238" s="84">
        <v>3239</v>
      </c>
      <c r="F238" s="75" t="s">
        <v>224</v>
      </c>
      <c r="G238" s="76">
        <v>2467.69</v>
      </c>
      <c r="H238" s="76">
        <v>10000</v>
      </c>
      <c r="I238" s="76">
        <v>3436.45</v>
      </c>
      <c r="J238" s="77">
        <f>I238/G238*100</f>
        <v>139.2577673856927</v>
      </c>
      <c r="K238" s="77">
        <f>I238/H238*100</f>
        <v>34.3645</v>
      </c>
    </row>
    <row r="239" spans="1:10" ht="13.5">
      <c r="A239" s="144" t="s">
        <v>187</v>
      </c>
      <c r="B239" s="144"/>
      <c r="C239" s="144"/>
      <c r="D239" s="144"/>
      <c r="E239" s="144"/>
      <c r="F239" s="172"/>
      <c r="G239" s="173"/>
      <c r="H239" s="173"/>
      <c r="I239" s="143"/>
      <c r="J239" s="143"/>
    </row>
    <row r="240" spans="1:11" ht="12.75">
      <c r="A240" s="71" t="s">
        <v>225</v>
      </c>
      <c r="B240" s="71"/>
      <c r="C240" s="72"/>
      <c r="D240" s="72"/>
      <c r="E240" s="72">
        <v>324</v>
      </c>
      <c r="F240" s="68" t="s">
        <v>226</v>
      </c>
      <c r="G240" s="69">
        <f>SUM(G241)</f>
        <v>4464</v>
      </c>
      <c r="H240" s="69">
        <f>SUM(H241)</f>
        <v>0</v>
      </c>
      <c r="I240" s="69">
        <f>SUM(I241)</f>
        <v>0</v>
      </c>
      <c r="J240" s="70">
        <f>I240/G240*100</f>
        <v>0</v>
      </c>
      <c r="K240" s="70">
        <v>0</v>
      </c>
    </row>
    <row r="241" spans="1:11" ht="12.75">
      <c r="A241" s="71"/>
      <c r="B241" s="71"/>
      <c r="C241" s="84"/>
      <c r="D241" s="161">
        <v>43</v>
      </c>
      <c r="E241" s="84">
        <v>3241</v>
      </c>
      <c r="F241" s="75" t="s">
        <v>227</v>
      </c>
      <c r="G241" s="76">
        <v>4464</v>
      </c>
      <c r="H241" s="76">
        <v>0</v>
      </c>
      <c r="I241" s="76">
        <v>0</v>
      </c>
      <c r="J241" s="77">
        <f>I241/G241*100</f>
        <v>0</v>
      </c>
      <c r="K241" s="77">
        <v>0</v>
      </c>
    </row>
    <row r="242" spans="1:11" ht="12.75">
      <c r="A242" s="71"/>
      <c r="B242" s="71"/>
      <c r="C242" s="72"/>
      <c r="D242" s="100"/>
      <c r="E242" s="72">
        <v>329</v>
      </c>
      <c r="F242" s="68" t="s">
        <v>228</v>
      </c>
      <c r="G242" s="69">
        <f>SUM(G243:G248)</f>
        <v>18188.86</v>
      </c>
      <c r="H242" s="69">
        <f>SUM(H243:H248)</f>
        <v>22500</v>
      </c>
      <c r="I242" s="69">
        <f>SUM(I243:I248)</f>
        <v>13753.7</v>
      </c>
      <c r="J242" s="70">
        <f>I242/G242*100</f>
        <v>75.61606389845214</v>
      </c>
      <c r="K242" s="70">
        <f>I242/H242*100</f>
        <v>61.12755555555556</v>
      </c>
    </row>
    <row r="243" spans="1:11" ht="12.75">
      <c r="A243" s="71"/>
      <c r="B243" s="71"/>
      <c r="C243" s="84"/>
      <c r="D243" s="161">
        <v>44</v>
      </c>
      <c r="E243" s="84">
        <v>3292</v>
      </c>
      <c r="F243" s="75" t="s">
        <v>229</v>
      </c>
      <c r="G243" s="76">
        <v>12394.93</v>
      </c>
      <c r="H243" s="76">
        <v>6000</v>
      </c>
      <c r="I243" s="76">
        <v>2448</v>
      </c>
      <c r="J243" s="77">
        <f>I243/G243*100</f>
        <v>19.75001068985464</v>
      </c>
      <c r="K243" s="77">
        <f>I243/H243*100</f>
        <v>40.8</v>
      </c>
    </row>
    <row r="244" spans="1:11" ht="12.75">
      <c r="A244" s="71"/>
      <c r="B244" s="71"/>
      <c r="C244" s="84"/>
      <c r="D244" s="161">
        <v>45</v>
      </c>
      <c r="E244" s="84">
        <v>3293</v>
      </c>
      <c r="F244" s="75" t="s">
        <v>230</v>
      </c>
      <c r="G244" s="76">
        <v>2873.93</v>
      </c>
      <c r="H244" s="76">
        <v>6000</v>
      </c>
      <c r="I244" s="76">
        <v>5291.26</v>
      </c>
      <c r="J244" s="77">
        <f>I244/G244*100</f>
        <v>184.11234789991406</v>
      </c>
      <c r="K244" s="77">
        <f>I244/H244*100</f>
        <v>88.18766666666667</v>
      </c>
    </row>
    <row r="245" spans="1:11" ht="12.75">
      <c r="A245" s="71"/>
      <c r="B245" s="71"/>
      <c r="C245" s="84"/>
      <c r="D245" s="161">
        <v>46</v>
      </c>
      <c r="E245" s="84">
        <v>3294</v>
      </c>
      <c r="F245" s="75" t="s">
        <v>231</v>
      </c>
      <c r="G245" s="76">
        <v>500</v>
      </c>
      <c r="H245" s="76">
        <v>6000</v>
      </c>
      <c r="I245" s="76">
        <v>2736.94</v>
      </c>
      <c r="J245" s="77">
        <f>I245/G245*100</f>
        <v>547.388</v>
      </c>
      <c r="K245" s="77">
        <f>I245/H245*100</f>
        <v>45.61566666666666</v>
      </c>
    </row>
    <row r="246" spans="1:11" ht="12.75">
      <c r="A246" s="71"/>
      <c r="B246" s="71"/>
      <c r="C246" s="84"/>
      <c r="D246" s="161">
        <v>47</v>
      </c>
      <c r="E246" s="84">
        <v>3295</v>
      </c>
      <c r="F246" s="75" t="s">
        <v>232</v>
      </c>
      <c r="G246" s="76">
        <v>95</v>
      </c>
      <c r="H246" s="76">
        <v>2000</v>
      </c>
      <c r="I246" s="76">
        <v>3077.5</v>
      </c>
      <c r="J246" s="77">
        <f>I246/G246*100</f>
        <v>3239.473684210526</v>
      </c>
      <c r="K246" s="77">
        <f>I246/H246*100</f>
        <v>153.875</v>
      </c>
    </row>
    <row r="247" spans="1:11" ht="12.75">
      <c r="A247" s="71"/>
      <c r="B247" s="71"/>
      <c r="C247" s="84"/>
      <c r="D247" s="161">
        <v>48</v>
      </c>
      <c r="E247" s="84">
        <v>3299</v>
      </c>
      <c r="F247" s="75" t="s">
        <v>233</v>
      </c>
      <c r="G247" s="76">
        <v>1950</v>
      </c>
      <c r="H247" s="76">
        <v>2000</v>
      </c>
      <c r="I247" s="76">
        <v>0</v>
      </c>
      <c r="J247" s="77">
        <f>I247/G247*100</f>
        <v>0</v>
      </c>
      <c r="K247" s="77">
        <f>I247/H247*100</f>
        <v>0</v>
      </c>
    </row>
    <row r="248" spans="1:11" ht="12.75">
      <c r="A248" s="71"/>
      <c r="B248" s="71"/>
      <c r="C248" s="84"/>
      <c r="D248" s="161">
        <v>49</v>
      </c>
      <c r="E248" s="84">
        <v>3299</v>
      </c>
      <c r="F248" s="75" t="s">
        <v>115</v>
      </c>
      <c r="G248" s="76">
        <v>375</v>
      </c>
      <c r="H248" s="76">
        <v>500</v>
      </c>
      <c r="I248" s="76">
        <v>200</v>
      </c>
      <c r="J248" s="77">
        <f>I248/G248*100</f>
        <v>53.333333333333336</v>
      </c>
      <c r="K248" s="77">
        <f>I248/H248*100</f>
        <v>40</v>
      </c>
    </row>
    <row r="249" spans="1:11" ht="12.75">
      <c r="A249" s="71"/>
      <c r="B249" s="72">
        <v>34</v>
      </c>
      <c r="C249" s="83"/>
      <c r="D249" s="100"/>
      <c r="E249" s="83"/>
      <c r="F249" s="68" t="s">
        <v>234</v>
      </c>
      <c r="G249" s="69">
        <f>SUM(G250)</f>
        <v>4452.349999999999</v>
      </c>
      <c r="H249" s="69">
        <f>SUM(H250)</f>
        <v>9000</v>
      </c>
      <c r="I249" s="69">
        <f>SUM(I250)</f>
        <v>47557.630000000005</v>
      </c>
      <c r="J249" s="70">
        <f>I249/G249*100</f>
        <v>1068.146709041293</v>
      </c>
      <c r="K249" s="70">
        <f>I249/H249*100</f>
        <v>528.4181111111112</v>
      </c>
    </row>
    <row r="250" spans="1:11" ht="12.75">
      <c r="A250" s="71"/>
      <c r="B250" s="71"/>
      <c r="C250" s="83"/>
      <c r="D250" s="100"/>
      <c r="E250" s="72">
        <v>343</v>
      </c>
      <c r="F250" s="68" t="s">
        <v>118</v>
      </c>
      <c r="G250" s="69">
        <f>SUM(G251:G253)</f>
        <v>4452.349999999999</v>
      </c>
      <c r="H250" s="69">
        <f>SUM(H251:H253)</f>
        <v>9000</v>
      </c>
      <c r="I250" s="69">
        <f>SUM(I251:I253)</f>
        <v>47557.630000000005</v>
      </c>
      <c r="J250" s="70">
        <f>I250/G250*100</f>
        <v>1068.146709041293</v>
      </c>
      <c r="K250" s="70">
        <f>I250/H250*100</f>
        <v>528.4181111111112</v>
      </c>
    </row>
    <row r="251" spans="1:11" ht="12.75">
      <c r="A251" s="71"/>
      <c r="B251" s="71"/>
      <c r="C251" s="84"/>
      <c r="D251" s="161">
        <v>50</v>
      </c>
      <c r="E251" s="84">
        <v>3431</v>
      </c>
      <c r="F251" s="75" t="s">
        <v>235</v>
      </c>
      <c r="G251" s="76">
        <v>2665.95</v>
      </c>
      <c r="H251" s="76">
        <v>4000</v>
      </c>
      <c r="I251" s="76">
        <v>6316.85</v>
      </c>
      <c r="J251" s="77">
        <f>I251/G251*100</f>
        <v>236.94555411766913</v>
      </c>
      <c r="K251" s="77">
        <f>I251/H251*100</f>
        <v>157.92125000000001</v>
      </c>
    </row>
    <row r="252" spans="1:11" ht="12.75">
      <c r="A252" s="71"/>
      <c r="B252" s="71"/>
      <c r="C252" s="84"/>
      <c r="D252" s="161">
        <v>51</v>
      </c>
      <c r="E252" s="84">
        <v>3431</v>
      </c>
      <c r="F252" s="75" t="s">
        <v>236</v>
      </c>
      <c r="G252" s="76">
        <v>1766.08</v>
      </c>
      <c r="H252" s="76">
        <v>2500</v>
      </c>
      <c r="I252" s="76">
        <v>975.98</v>
      </c>
      <c r="J252" s="77">
        <f>I252/G252*100</f>
        <v>55.26250226490307</v>
      </c>
      <c r="K252" s="77">
        <f>I252/H252*100</f>
        <v>39.0392</v>
      </c>
    </row>
    <row r="253" spans="1:11" ht="12.75">
      <c r="A253" s="71"/>
      <c r="B253" s="71"/>
      <c r="C253" s="84"/>
      <c r="D253" s="161">
        <v>205</v>
      </c>
      <c r="E253" s="84">
        <v>3434</v>
      </c>
      <c r="F253" s="75" t="s">
        <v>237</v>
      </c>
      <c r="G253" s="76">
        <v>20.32</v>
      </c>
      <c r="H253" s="76">
        <v>2500</v>
      </c>
      <c r="I253" s="76">
        <v>40264.8</v>
      </c>
      <c r="J253" s="77">
        <f>I253/G253*100</f>
        <v>198153.54330708663</v>
      </c>
      <c r="K253" s="77">
        <f>I253/H253*100</f>
        <v>1610.592</v>
      </c>
    </row>
    <row r="254" spans="1:11" ht="12.75">
      <c r="A254" s="71"/>
      <c r="B254" s="72">
        <v>36</v>
      </c>
      <c r="C254" s="72"/>
      <c r="D254" s="100"/>
      <c r="E254" s="72"/>
      <c r="F254" s="68" t="s">
        <v>121</v>
      </c>
      <c r="G254" s="69">
        <f>SUM(G255)</f>
        <v>0</v>
      </c>
      <c r="H254" s="69">
        <f>SUM(H255)</f>
        <v>6000</v>
      </c>
      <c r="I254" s="69">
        <f>SUM(I255)</f>
        <v>0</v>
      </c>
      <c r="J254" s="70">
        <v>0</v>
      </c>
      <c r="K254" s="70">
        <f>I254/H254*100</f>
        <v>0</v>
      </c>
    </row>
    <row r="255" spans="1:11" ht="12.75">
      <c r="A255" s="71"/>
      <c r="B255" s="72"/>
      <c r="C255" s="72"/>
      <c r="D255" s="100"/>
      <c r="E255" s="72">
        <v>363</v>
      </c>
      <c r="F255" s="68" t="s">
        <v>238</v>
      </c>
      <c r="G255" s="69">
        <f>SUM(G256:G257)</f>
        <v>0</v>
      </c>
      <c r="H255" s="69">
        <f>SUM(H256:H257)</f>
        <v>6000</v>
      </c>
      <c r="I255" s="69">
        <f>SUM(I256:I257)</f>
        <v>0</v>
      </c>
      <c r="J255" s="70">
        <v>0</v>
      </c>
      <c r="K255" s="70">
        <f>I255/H255*100</f>
        <v>0</v>
      </c>
    </row>
    <row r="256" spans="1:11" ht="12.75">
      <c r="A256" s="71"/>
      <c r="B256" s="71"/>
      <c r="C256" s="84"/>
      <c r="D256" s="161">
        <v>52</v>
      </c>
      <c r="E256" s="84">
        <v>3631</v>
      </c>
      <c r="F256" s="75" t="s">
        <v>239</v>
      </c>
      <c r="G256" s="76">
        <v>0</v>
      </c>
      <c r="H256" s="76">
        <v>5000</v>
      </c>
      <c r="I256" s="76">
        <v>0</v>
      </c>
      <c r="J256" s="77">
        <v>0</v>
      </c>
      <c r="K256" s="77">
        <f>I256/H256*100</f>
        <v>0</v>
      </c>
    </row>
    <row r="257" spans="1:11" ht="12.75">
      <c r="A257" s="71"/>
      <c r="B257" s="71"/>
      <c r="C257" s="84"/>
      <c r="D257" s="161">
        <v>53</v>
      </c>
      <c r="E257" s="84">
        <v>3631</v>
      </c>
      <c r="F257" s="75" t="s">
        <v>240</v>
      </c>
      <c r="G257" s="76">
        <v>0</v>
      </c>
      <c r="H257" s="76">
        <v>1000</v>
      </c>
      <c r="I257" s="76">
        <v>0</v>
      </c>
      <c r="J257" s="77">
        <v>0</v>
      </c>
      <c r="K257" s="77">
        <f>I257/H257*100</f>
        <v>0</v>
      </c>
    </row>
    <row r="258" spans="1:11" ht="12.75">
      <c r="A258" s="71"/>
      <c r="B258" s="72">
        <v>38</v>
      </c>
      <c r="C258" s="83"/>
      <c r="D258" s="100"/>
      <c r="E258" s="83"/>
      <c r="F258" s="68" t="s">
        <v>191</v>
      </c>
      <c r="G258" s="69">
        <f>SUM(G259)</f>
        <v>4423.42</v>
      </c>
      <c r="H258" s="69">
        <f>SUM(H259)</f>
        <v>2000</v>
      </c>
      <c r="I258" s="69">
        <f>SUM(I259)</f>
        <v>1154.91</v>
      </c>
      <c r="J258" s="70">
        <f>I258/G258*100</f>
        <v>26.108983546667513</v>
      </c>
      <c r="K258" s="70">
        <f>I258/H258*100</f>
        <v>57.74550000000001</v>
      </c>
    </row>
    <row r="259" spans="1:11" ht="12.75">
      <c r="A259" s="71"/>
      <c r="B259" s="80"/>
      <c r="C259" s="72"/>
      <c r="D259" s="100"/>
      <c r="E259" s="72">
        <v>381</v>
      </c>
      <c r="F259" s="68" t="s">
        <v>126</v>
      </c>
      <c r="G259" s="69">
        <f>SUM(G260)</f>
        <v>4423.42</v>
      </c>
      <c r="H259" s="69">
        <f>SUM(H260)</f>
        <v>2000</v>
      </c>
      <c r="I259" s="69">
        <f>SUM(I260)</f>
        <v>1154.91</v>
      </c>
      <c r="J259" s="70">
        <f>I259/G259*100</f>
        <v>26.108983546667513</v>
      </c>
      <c r="K259" s="70">
        <f>I259/H259*100</f>
        <v>57.74550000000001</v>
      </c>
    </row>
    <row r="260" spans="1:11" ht="12.75">
      <c r="A260" s="71"/>
      <c r="B260" s="71"/>
      <c r="C260" s="84"/>
      <c r="D260" s="161">
        <v>54</v>
      </c>
      <c r="E260" s="84">
        <v>3811</v>
      </c>
      <c r="F260" s="75" t="s">
        <v>241</v>
      </c>
      <c r="G260" s="76">
        <v>4423.42</v>
      </c>
      <c r="H260" s="76">
        <v>2000</v>
      </c>
      <c r="I260" s="76">
        <v>1154.91</v>
      </c>
      <c r="J260" s="175">
        <f>I260/G260*100</f>
        <v>26.108983546667513</v>
      </c>
      <c r="K260" s="175">
        <f>I260/H260*100</f>
        <v>57.74550000000001</v>
      </c>
    </row>
    <row r="261" spans="1:11" ht="14.25" customHeight="1">
      <c r="A261" s="158" t="s">
        <v>242</v>
      </c>
      <c r="B261" s="158"/>
      <c r="C261" s="158"/>
      <c r="D261" s="158"/>
      <c r="E261" s="158"/>
      <c r="F261" s="158"/>
      <c r="G261" s="158"/>
      <c r="H261" s="158"/>
      <c r="I261" s="159"/>
      <c r="J261" s="159"/>
      <c r="K261" s="179"/>
    </row>
    <row r="262" spans="1:11" ht="12.75">
      <c r="A262" s="71">
        <v>4</v>
      </c>
      <c r="B262" s="71"/>
      <c r="C262" s="83"/>
      <c r="D262" s="100"/>
      <c r="E262" s="83"/>
      <c r="F262" s="121" t="s">
        <v>243</v>
      </c>
      <c r="G262" s="69">
        <f>SUM(G263)</f>
        <v>16500</v>
      </c>
      <c r="H262" s="69">
        <f>SUM(H263)</f>
        <v>10000</v>
      </c>
      <c r="I262" s="69">
        <f>SUM(I263)</f>
        <v>0</v>
      </c>
      <c r="J262" s="70">
        <f>I262/G262*100</f>
        <v>0</v>
      </c>
      <c r="K262" s="70">
        <f>I262/H262*100</f>
        <v>0</v>
      </c>
    </row>
    <row r="263" spans="1:11" ht="12.75">
      <c r="A263" s="71"/>
      <c r="B263" s="72">
        <v>42</v>
      </c>
      <c r="C263" s="83"/>
      <c r="D263" s="100"/>
      <c r="E263" s="72">
        <v>426</v>
      </c>
      <c r="F263" s="121" t="s">
        <v>244</v>
      </c>
      <c r="G263" s="69">
        <f>SUM(G264)</f>
        <v>16500</v>
      </c>
      <c r="H263" s="69">
        <f>SUM(H264)</f>
        <v>10000</v>
      </c>
      <c r="I263" s="69">
        <f>SUM(I264)</f>
        <v>0</v>
      </c>
      <c r="J263" s="70">
        <f>I263/G263*100</f>
        <v>0</v>
      </c>
      <c r="K263" s="70">
        <f>I263/H263*100</f>
        <v>0</v>
      </c>
    </row>
    <row r="264" spans="1:11" ht="12.75">
      <c r="A264" s="71"/>
      <c r="B264" s="80"/>
      <c r="C264" s="84"/>
      <c r="D264" s="161">
        <v>55</v>
      </c>
      <c r="E264" s="84">
        <v>4262</v>
      </c>
      <c r="F264" s="75" t="s">
        <v>245</v>
      </c>
      <c r="G264" s="76">
        <v>16500</v>
      </c>
      <c r="H264" s="76">
        <v>10000</v>
      </c>
      <c r="I264" s="76">
        <v>0</v>
      </c>
      <c r="J264" s="77">
        <f>I264/G264*100</f>
        <v>0</v>
      </c>
      <c r="K264" s="77">
        <f>I264/H264*100</f>
        <v>0</v>
      </c>
    </row>
    <row r="265" spans="1:10" ht="12.75">
      <c r="A265" s="80"/>
      <c r="B265" s="80"/>
      <c r="C265" s="180"/>
      <c r="D265" s="181"/>
      <c r="E265" s="180"/>
      <c r="F265" s="182"/>
      <c r="G265" s="182"/>
      <c r="H265" s="164"/>
      <c r="I265" s="183"/>
      <c r="J265" s="183"/>
    </row>
    <row r="266" spans="1:10" ht="13.5">
      <c r="A266" s="184"/>
      <c r="B266" s="185"/>
      <c r="C266" s="186"/>
      <c r="D266" s="186"/>
      <c r="E266" s="186"/>
      <c r="F266" s="187" t="s">
        <v>246</v>
      </c>
      <c r="G266" s="187"/>
      <c r="H266" s="188"/>
      <c r="I266" s="188"/>
      <c r="J266" s="188"/>
    </row>
    <row r="267" spans="1:11" ht="13.5">
      <c r="A267" s="144" t="s">
        <v>247</v>
      </c>
      <c r="B267" s="144"/>
      <c r="C267" s="144"/>
      <c r="D267" s="144"/>
      <c r="E267" s="144"/>
      <c r="F267" s="172"/>
      <c r="G267" s="89">
        <f>G271+G281</f>
        <v>99281.59</v>
      </c>
      <c r="H267" s="89">
        <f>H271+H281</f>
        <v>214000</v>
      </c>
      <c r="I267" s="89">
        <f>I271+I281</f>
        <v>74795.34999999999</v>
      </c>
      <c r="J267" s="90">
        <f>I267/G267*100</f>
        <v>75.33657549199201</v>
      </c>
      <c r="K267" s="90">
        <f>I267/H267*100</f>
        <v>34.95109813084112</v>
      </c>
    </row>
    <row r="268" spans="1:10" ht="13.5">
      <c r="A268" s="143" t="s">
        <v>248</v>
      </c>
      <c r="B268" s="143"/>
      <c r="C268" s="143"/>
      <c r="D268" s="143"/>
      <c r="E268" s="143"/>
      <c r="F268" s="189"/>
      <c r="G268" s="189"/>
      <c r="I268" s="3"/>
      <c r="J268" s="3"/>
    </row>
    <row r="269" spans="1:10" ht="13.5">
      <c r="A269" s="190" t="s">
        <v>249</v>
      </c>
      <c r="B269" s="190"/>
      <c r="C269" s="190"/>
      <c r="D269" s="190"/>
      <c r="E269" s="190"/>
      <c r="F269" s="190"/>
      <c r="G269" s="190"/>
      <c r="H269" s="190"/>
      <c r="I269" s="190"/>
      <c r="J269" s="190"/>
    </row>
    <row r="270" spans="1:11" ht="13.5">
      <c r="A270" s="191" t="s">
        <v>250</v>
      </c>
      <c r="B270" s="192"/>
      <c r="C270" s="192"/>
      <c r="D270" s="192"/>
      <c r="E270" s="192"/>
      <c r="F270" s="192"/>
      <c r="G270" s="192"/>
      <c r="H270" s="193"/>
      <c r="I270" s="193"/>
      <c r="J270" s="193"/>
      <c r="K270" s="179"/>
    </row>
    <row r="271" spans="1:11" ht="12.75">
      <c r="A271" s="67">
        <v>3</v>
      </c>
      <c r="B271" s="67"/>
      <c r="C271" s="95"/>
      <c r="D271" s="95"/>
      <c r="E271" s="95"/>
      <c r="F271" s="68" t="s">
        <v>168</v>
      </c>
      <c r="G271" s="69">
        <f>G272+G275</f>
        <v>61806.59</v>
      </c>
      <c r="H271" s="69">
        <f>H272+H275</f>
        <v>166000</v>
      </c>
      <c r="I271" s="69">
        <f>I272+I275</f>
        <v>64736.95</v>
      </c>
      <c r="J271" s="70">
        <f>I271/G271*100</f>
        <v>104.74117727575651</v>
      </c>
      <c r="K271" s="70">
        <f>I271/H271*100</f>
        <v>38.99816265060241</v>
      </c>
    </row>
    <row r="272" spans="1:11" ht="12.75">
      <c r="A272" s="71" t="s">
        <v>169</v>
      </c>
      <c r="B272" s="72">
        <v>32</v>
      </c>
      <c r="C272" s="72"/>
      <c r="D272" s="72"/>
      <c r="E272" s="72">
        <v>322</v>
      </c>
      <c r="F272" s="68" t="s">
        <v>172</v>
      </c>
      <c r="G272" s="69">
        <f>SUM(G273:G274)</f>
        <v>1806.59</v>
      </c>
      <c r="H272" s="69">
        <f>SUM(H273:H274)</f>
        <v>55000</v>
      </c>
      <c r="I272" s="69">
        <f>SUM(I273:I274)</f>
        <v>24236.95</v>
      </c>
      <c r="J272" s="70">
        <f>I272/G272*100</f>
        <v>1341.585528537189</v>
      </c>
      <c r="K272" s="70">
        <f>I272/H272*100</f>
        <v>44.06718181818182</v>
      </c>
    </row>
    <row r="273" spans="1:11" ht="12.75">
      <c r="A273" s="71"/>
      <c r="B273" s="97"/>
      <c r="C273" s="97"/>
      <c r="D273" s="161">
        <v>56</v>
      </c>
      <c r="E273" s="74">
        <v>3223</v>
      </c>
      <c r="F273" s="75" t="s">
        <v>251</v>
      </c>
      <c r="G273" s="76">
        <v>1806.59</v>
      </c>
      <c r="H273" s="76">
        <v>5000</v>
      </c>
      <c r="I273" s="76">
        <v>4236.95</v>
      </c>
      <c r="J273" s="77">
        <f>I273/G273*100</f>
        <v>234.52747994841107</v>
      </c>
      <c r="K273" s="77">
        <f>I273/H273*100</f>
        <v>84.739</v>
      </c>
    </row>
    <row r="274" spans="1:11" ht="13.5">
      <c r="A274" s="194"/>
      <c r="B274" s="194"/>
      <c r="C274" s="84"/>
      <c r="D274" s="161">
        <v>57</v>
      </c>
      <c r="E274" s="84">
        <v>3227</v>
      </c>
      <c r="F274" s="75" t="s">
        <v>252</v>
      </c>
      <c r="G274" s="76">
        <v>0</v>
      </c>
      <c r="H274" s="76">
        <v>50000</v>
      </c>
      <c r="I274" s="76">
        <v>20000</v>
      </c>
      <c r="J274" s="77">
        <v>0</v>
      </c>
      <c r="K274" s="77">
        <f>I274/H274*100</f>
        <v>40</v>
      </c>
    </row>
    <row r="275" spans="1:11" ht="13.5">
      <c r="A275" s="194" t="s">
        <v>169</v>
      </c>
      <c r="B275" s="72">
        <v>38</v>
      </c>
      <c r="C275" s="83"/>
      <c r="D275" s="100"/>
      <c r="E275" s="72">
        <v>381</v>
      </c>
      <c r="F275" s="68" t="s">
        <v>191</v>
      </c>
      <c r="G275" s="69">
        <f>SUM(G276:G277)</f>
        <v>60000</v>
      </c>
      <c r="H275" s="69">
        <f>SUM(H276:H277)</f>
        <v>111000</v>
      </c>
      <c r="I275" s="69">
        <f>SUM(I276:I277)</f>
        <v>40500</v>
      </c>
      <c r="J275" s="70">
        <f>I275/G275*100</f>
        <v>67.5</v>
      </c>
      <c r="K275" s="70">
        <f>I275/H275*100</f>
        <v>36.486486486486484</v>
      </c>
    </row>
    <row r="276" spans="1:11" ht="13.5">
      <c r="A276" s="194"/>
      <c r="B276" s="80"/>
      <c r="C276" s="84"/>
      <c r="D276" s="161">
        <v>58</v>
      </c>
      <c r="E276" s="84">
        <v>3811</v>
      </c>
      <c r="F276" s="75" t="s">
        <v>253</v>
      </c>
      <c r="G276" s="76">
        <v>60000</v>
      </c>
      <c r="H276" s="76">
        <v>110000</v>
      </c>
      <c r="I276" s="76">
        <v>40500</v>
      </c>
      <c r="J276" s="77">
        <f>I276/G276*100</f>
        <v>67.5</v>
      </c>
      <c r="K276" s="77">
        <f>I276/H276*100</f>
        <v>36.81818181818181</v>
      </c>
    </row>
    <row r="277" spans="1:11" ht="13.5">
      <c r="A277" s="194"/>
      <c r="B277" s="80"/>
      <c r="C277" s="84"/>
      <c r="D277" s="161">
        <v>59</v>
      </c>
      <c r="E277" s="84">
        <v>3811</v>
      </c>
      <c r="F277" s="75" t="s">
        <v>254</v>
      </c>
      <c r="G277" s="76">
        <v>0</v>
      </c>
      <c r="H277" s="76">
        <v>1000</v>
      </c>
      <c r="I277" s="76">
        <v>0</v>
      </c>
      <c r="J277" s="77">
        <v>0</v>
      </c>
      <c r="K277" s="77">
        <f>I277/H277*100</f>
        <v>0</v>
      </c>
    </row>
    <row r="278" spans="1:10" ht="13.5">
      <c r="A278" s="195"/>
      <c r="B278" s="80"/>
      <c r="C278" s="180"/>
      <c r="D278" s="181"/>
      <c r="E278" s="180"/>
      <c r="F278" s="196"/>
      <c r="G278" s="196"/>
      <c r="H278" s="197"/>
      <c r="I278" s="197"/>
      <c r="J278" s="197"/>
    </row>
    <row r="279" spans="1:10" ht="13.5">
      <c r="A279" s="151" t="s">
        <v>255</v>
      </c>
      <c r="B279" s="151"/>
      <c r="C279" s="151"/>
      <c r="D279" s="151"/>
      <c r="E279" s="151"/>
      <c r="F279" s="198"/>
      <c r="G279" s="198"/>
      <c r="I279" s="3"/>
      <c r="J279" s="3"/>
    </row>
    <row r="280" spans="1:11" ht="13.5">
      <c r="A280" s="191" t="s">
        <v>256</v>
      </c>
      <c r="B280" s="192"/>
      <c r="C280" s="192"/>
      <c r="D280" s="192"/>
      <c r="E280" s="192"/>
      <c r="F280" s="192"/>
      <c r="G280" s="192"/>
      <c r="H280" s="193"/>
      <c r="I280" s="193"/>
      <c r="J280" s="193"/>
      <c r="K280" s="179"/>
    </row>
    <row r="281" spans="1:11" ht="12.75">
      <c r="A281" s="67">
        <v>3</v>
      </c>
      <c r="B281" s="67"/>
      <c r="C281" s="95"/>
      <c r="D281" s="95"/>
      <c r="E281" s="95"/>
      <c r="F281" s="68" t="s">
        <v>168</v>
      </c>
      <c r="G281" s="69">
        <f>G282+G292</f>
        <v>37475</v>
      </c>
      <c r="H281" s="69">
        <f>H282+H292</f>
        <v>48000</v>
      </c>
      <c r="I281" s="69">
        <f>I282+I292</f>
        <v>10058.4</v>
      </c>
      <c r="J281" s="70">
        <f>I281/G281*100</f>
        <v>26.840293529019345</v>
      </c>
      <c r="K281" s="70">
        <f>I281/H281*100</f>
        <v>20.955</v>
      </c>
    </row>
    <row r="282" spans="1:11" ht="12.75">
      <c r="A282" s="71" t="s">
        <v>169</v>
      </c>
      <c r="B282" s="72">
        <v>32</v>
      </c>
      <c r="C282" s="72"/>
      <c r="D282" s="72"/>
      <c r="E282" s="72"/>
      <c r="F282" s="68" t="s">
        <v>172</v>
      </c>
      <c r="G282" s="69">
        <f>SUM(G283+G286)</f>
        <v>31475</v>
      </c>
      <c r="H282" s="69">
        <f>SUM(H283+H286)</f>
        <v>42000</v>
      </c>
      <c r="I282" s="69">
        <f>SUM(I283+I286)</f>
        <v>10058.4</v>
      </c>
      <c r="J282" s="70">
        <f>I282/G282*100</f>
        <v>31.95679110405083</v>
      </c>
      <c r="K282" s="70">
        <f>I282/H282*100</f>
        <v>23.948571428571427</v>
      </c>
    </row>
    <row r="283" spans="1:11" ht="12.75">
      <c r="A283" s="71"/>
      <c r="B283" s="72"/>
      <c r="C283" s="72"/>
      <c r="D283" s="72"/>
      <c r="E283" s="72">
        <v>322</v>
      </c>
      <c r="F283" s="68" t="s">
        <v>111</v>
      </c>
      <c r="G283" s="69">
        <f>SUM(G284:G285)</f>
        <v>1850</v>
      </c>
      <c r="H283" s="69">
        <f>SUM(H284:H285)</f>
        <v>15500</v>
      </c>
      <c r="I283" s="69">
        <f>SUM(I284:I285)</f>
        <v>0</v>
      </c>
      <c r="J283" s="70">
        <f>I283/G283*100</f>
        <v>0</v>
      </c>
      <c r="K283" s="70">
        <f>I283/H283*100</f>
        <v>0</v>
      </c>
    </row>
    <row r="284" spans="1:11" ht="13.5">
      <c r="A284" s="194"/>
      <c r="B284" s="80"/>
      <c r="C284" s="84"/>
      <c r="D284" s="161">
        <v>60</v>
      </c>
      <c r="E284" s="84">
        <v>3221</v>
      </c>
      <c r="F284" s="75" t="s">
        <v>257</v>
      </c>
      <c r="G284" s="76">
        <v>0</v>
      </c>
      <c r="H284" s="76">
        <v>500</v>
      </c>
      <c r="I284" s="76">
        <v>0</v>
      </c>
      <c r="J284" s="77">
        <v>0</v>
      </c>
      <c r="K284" s="77">
        <f>I284/H284*100</f>
        <v>0</v>
      </c>
    </row>
    <row r="285" spans="1:11" ht="13.5">
      <c r="A285" s="194"/>
      <c r="B285" s="80"/>
      <c r="C285" s="84"/>
      <c r="D285" s="161">
        <v>61</v>
      </c>
      <c r="E285" s="84">
        <v>3227</v>
      </c>
      <c r="F285" s="75" t="s">
        <v>258</v>
      </c>
      <c r="G285" s="76">
        <v>1850</v>
      </c>
      <c r="H285" s="76">
        <v>15000</v>
      </c>
      <c r="I285" s="76">
        <v>0</v>
      </c>
      <c r="J285" s="77">
        <f>I285/G285*100</f>
        <v>0</v>
      </c>
      <c r="K285" s="77">
        <f>I285/H285*100</f>
        <v>0</v>
      </c>
    </row>
    <row r="286" spans="1:11" ht="13.5">
      <c r="A286" s="194"/>
      <c r="B286" s="80"/>
      <c r="C286" s="72"/>
      <c r="D286" s="100"/>
      <c r="E286" s="72">
        <v>323</v>
      </c>
      <c r="F286" s="68" t="s">
        <v>113</v>
      </c>
      <c r="G286" s="69">
        <f>SUM(G287:G291)</f>
        <v>29625</v>
      </c>
      <c r="H286" s="69">
        <f>SUM(H287:H291)</f>
        <v>26500</v>
      </c>
      <c r="I286" s="69">
        <f>SUM(I287:I291)</f>
        <v>10058.4</v>
      </c>
      <c r="J286" s="70">
        <f>I286/G286*100</f>
        <v>33.95240506329114</v>
      </c>
      <c r="K286" s="70">
        <f>I286/H286*100</f>
        <v>37.95622641509434</v>
      </c>
    </row>
    <row r="287" spans="1:11" ht="13.5">
      <c r="A287" s="194"/>
      <c r="B287" s="80"/>
      <c r="C287" s="84"/>
      <c r="D287" s="161">
        <v>62</v>
      </c>
      <c r="E287" s="84">
        <v>3237</v>
      </c>
      <c r="F287" s="75" t="s">
        <v>259</v>
      </c>
      <c r="G287" s="76">
        <v>0</v>
      </c>
      <c r="H287" s="76">
        <v>1000</v>
      </c>
      <c r="I287" s="76">
        <v>3558.4</v>
      </c>
      <c r="J287" s="77">
        <v>0</v>
      </c>
      <c r="K287" s="77">
        <f>I287/H287*100</f>
        <v>355.84000000000003</v>
      </c>
    </row>
    <row r="288" spans="1:11" ht="13.5">
      <c r="A288" s="194"/>
      <c r="B288" s="80"/>
      <c r="C288" s="84"/>
      <c r="D288" s="161">
        <v>63</v>
      </c>
      <c r="E288" s="84">
        <v>3237</v>
      </c>
      <c r="F288" s="75" t="s">
        <v>260</v>
      </c>
      <c r="G288" s="76">
        <v>0</v>
      </c>
      <c r="H288" s="76">
        <v>4000</v>
      </c>
      <c r="I288" s="76">
        <v>0</v>
      </c>
      <c r="J288" s="77">
        <v>0</v>
      </c>
      <c r="K288" s="77">
        <f>I288/H288*100</f>
        <v>0</v>
      </c>
    </row>
    <row r="289" spans="1:11" ht="13.5">
      <c r="A289" s="194"/>
      <c r="B289" s="80"/>
      <c r="C289" s="84"/>
      <c r="D289" s="161">
        <v>64</v>
      </c>
      <c r="E289" s="84">
        <v>3237</v>
      </c>
      <c r="F289" s="75" t="s">
        <v>261</v>
      </c>
      <c r="G289" s="76">
        <v>0</v>
      </c>
      <c r="H289" s="76">
        <v>5000</v>
      </c>
      <c r="I289" s="76">
        <v>0</v>
      </c>
      <c r="J289" s="77">
        <v>0</v>
      </c>
      <c r="K289" s="77">
        <f>I289/H289*100</f>
        <v>0</v>
      </c>
    </row>
    <row r="290" spans="1:11" ht="13.5">
      <c r="A290" s="194"/>
      <c r="B290" s="80"/>
      <c r="C290" s="84"/>
      <c r="D290" s="161">
        <v>65</v>
      </c>
      <c r="E290" s="84">
        <v>3237</v>
      </c>
      <c r="F290" s="75" t="s">
        <v>262</v>
      </c>
      <c r="G290" s="76">
        <v>5250</v>
      </c>
      <c r="H290" s="76">
        <v>10500</v>
      </c>
      <c r="I290" s="76">
        <v>5250</v>
      </c>
      <c r="J290" s="77">
        <f>I290/G290*100</f>
        <v>100</v>
      </c>
      <c r="K290" s="77">
        <f>I290/H290*100</f>
        <v>50</v>
      </c>
    </row>
    <row r="291" spans="1:11" ht="13.5">
      <c r="A291" s="194"/>
      <c r="B291" s="80"/>
      <c r="C291" s="84"/>
      <c r="D291" s="161">
        <v>66</v>
      </c>
      <c r="E291" s="84">
        <v>3237</v>
      </c>
      <c r="F291" s="75" t="s">
        <v>263</v>
      </c>
      <c r="G291" s="76">
        <v>24375</v>
      </c>
      <c r="H291" s="76">
        <v>6000</v>
      </c>
      <c r="I291" s="76">
        <v>1250</v>
      </c>
      <c r="J291" s="77">
        <f>I291/G291*100</f>
        <v>5.128205128205128</v>
      </c>
      <c r="K291" s="77">
        <f>I291/H291*100</f>
        <v>20.833333333333336</v>
      </c>
    </row>
    <row r="292" spans="1:11" ht="13.5">
      <c r="A292" s="194"/>
      <c r="B292" s="80"/>
      <c r="C292" s="72"/>
      <c r="D292" s="100"/>
      <c r="E292" s="72">
        <v>381</v>
      </c>
      <c r="F292" s="68" t="s">
        <v>126</v>
      </c>
      <c r="G292" s="69">
        <f>SUM(G293)</f>
        <v>6000</v>
      </c>
      <c r="H292" s="69">
        <f>SUM(H293)</f>
        <v>6000</v>
      </c>
      <c r="I292" s="69">
        <f>SUM(I293)</f>
        <v>0</v>
      </c>
      <c r="J292" s="70">
        <f>I292/G292*100</f>
        <v>0</v>
      </c>
      <c r="K292" s="70">
        <f>I292/H292*100</f>
        <v>0</v>
      </c>
    </row>
    <row r="293" spans="1:11" ht="13.5">
      <c r="A293" s="194" t="s">
        <v>169</v>
      </c>
      <c r="B293" s="80"/>
      <c r="C293" s="84"/>
      <c r="D293" s="161">
        <v>67</v>
      </c>
      <c r="E293" s="84">
        <v>3811</v>
      </c>
      <c r="F293" s="75" t="s">
        <v>264</v>
      </c>
      <c r="G293" s="76">
        <v>6000</v>
      </c>
      <c r="H293" s="76">
        <v>6000</v>
      </c>
      <c r="I293" s="76">
        <v>0</v>
      </c>
      <c r="J293" s="77">
        <f>I293/G293*100</f>
        <v>0</v>
      </c>
      <c r="K293" s="77">
        <f>I293/H293*100</f>
        <v>0</v>
      </c>
    </row>
    <row r="294" spans="1:10" ht="12.75">
      <c r="A294" s="71"/>
      <c r="B294" s="71"/>
      <c r="C294" s="180"/>
      <c r="D294" s="181"/>
      <c r="E294" s="180"/>
      <c r="F294" s="196"/>
      <c r="G294" s="196"/>
      <c r="H294" s="199"/>
      <c r="I294" s="197"/>
      <c r="J294" s="197"/>
    </row>
    <row r="295" spans="1:11" ht="13.5">
      <c r="A295" s="200"/>
      <c r="B295" s="200"/>
      <c r="C295" s="200"/>
      <c r="D295" s="200"/>
      <c r="E295" s="200"/>
      <c r="F295" s="200"/>
      <c r="G295" s="200"/>
      <c r="H295" s="200"/>
      <c r="I295" s="201"/>
      <c r="J295" s="202"/>
      <c r="K295" s="179"/>
    </row>
    <row r="296" spans="1:11" ht="14.25">
      <c r="A296" s="203" t="s">
        <v>265</v>
      </c>
      <c r="B296" s="203"/>
      <c r="C296" s="203"/>
      <c r="D296" s="203"/>
      <c r="E296" s="203"/>
      <c r="F296" s="204"/>
      <c r="G296" s="205">
        <f>G300+G310+G328+G338</f>
        <v>223509.46</v>
      </c>
      <c r="H296" s="205">
        <f>H300+H310+H328+H338</f>
        <v>3695000</v>
      </c>
      <c r="I296" s="205">
        <f>I300+I310+I328+I338</f>
        <v>182980.96</v>
      </c>
      <c r="J296" s="90">
        <f>I296/G296*100</f>
        <v>81.86721045274773</v>
      </c>
      <c r="K296" s="90">
        <f>I296/H296*100</f>
        <v>4.952123410013531</v>
      </c>
    </row>
    <row r="297" spans="1:10" ht="13.5">
      <c r="A297" s="144" t="s">
        <v>266</v>
      </c>
      <c r="B297" s="144"/>
      <c r="C297" s="144"/>
      <c r="D297" s="144"/>
      <c r="E297" s="144"/>
      <c r="F297" s="172"/>
      <c r="G297" s="172"/>
      <c r="H297" s="173"/>
      <c r="I297" s="143"/>
      <c r="J297" s="143"/>
    </row>
    <row r="298" spans="1:10" ht="13.5">
      <c r="A298" s="190" t="s">
        <v>267</v>
      </c>
      <c r="B298" s="190"/>
      <c r="C298" s="190"/>
      <c r="D298" s="190"/>
      <c r="E298" s="190"/>
      <c r="F298" s="190"/>
      <c r="G298" s="190"/>
      <c r="H298" s="190"/>
      <c r="I298" s="190"/>
      <c r="J298" s="190"/>
    </row>
    <row r="299" spans="1:11" ht="13.5">
      <c r="A299" s="206" t="s">
        <v>268</v>
      </c>
      <c r="B299" s="206"/>
      <c r="C299" s="206"/>
      <c r="D299" s="206"/>
      <c r="E299" s="206"/>
      <c r="F299" s="206"/>
      <c r="G299" s="206"/>
      <c r="H299" s="207"/>
      <c r="I299" s="207"/>
      <c r="J299" s="207"/>
      <c r="K299" s="179"/>
    </row>
    <row r="300" spans="1:11" s="151" customFormat="1" ht="13.5">
      <c r="A300" s="72">
        <v>3</v>
      </c>
      <c r="B300" s="72"/>
      <c r="C300" s="83"/>
      <c r="D300" s="83"/>
      <c r="E300" s="83"/>
      <c r="F300" s="68" t="s">
        <v>98</v>
      </c>
      <c r="G300" s="69">
        <f>SUM(G301)</f>
        <v>121487.75</v>
      </c>
      <c r="H300" s="69">
        <f>SUM(H301)</f>
        <v>230000</v>
      </c>
      <c r="I300" s="69">
        <f>SUM(I301)</f>
        <v>74767.98999999999</v>
      </c>
      <c r="J300" s="70">
        <f>I300/G300*100</f>
        <v>61.54364534695884</v>
      </c>
      <c r="K300" s="70">
        <f>I300/H300*100</f>
        <v>32.507821739130435</v>
      </c>
    </row>
    <row r="301" spans="1:11" s="151" customFormat="1" ht="13.5">
      <c r="A301" s="80"/>
      <c r="B301" s="72">
        <v>32</v>
      </c>
      <c r="C301" s="83"/>
      <c r="D301" s="83"/>
      <c r="E301" s="83"/>
      <c r="F301" s="68" t="s">
        <v>109</v>
      </c>
      <c r="G301" s="69">
        <f>G302+G305</f>
        <v>121487.75</v>
      </c>
      <c r="H301" s="69">
        <f>H302+H305</f>
        <v>230000</v>
      </c>
      <c r="I301" s="69">
        <f>I302+I305</f>
        <v>74767.98999999999</v>
      </c>
      <c r="J301" s="70">
        <f>I301/G301*100</f>
        <v>61.54364534695884</v>
      </c>
      <c r="K301" s="70">
        <f>I301/H301*100</f>
        <v>32.507821739130435</v>
      </c>
    </row>
    <row r="302" spans="1:11" s="151" customFormat="1" ht="13.5">
      <c r="A302" s="80"/>
      <c r="B302" s="72"/>
      <c r="C302" s="83"/>
      <c r="D302" s="83"/>
      <c r="E302" s="72">
        <v>322</v>
      </c>
      <c r="F302" s="68" t="s">
        <v>111</v>
      </c>
      <c r="G302" s="69">
        <f>SUM(G303:G304)</f>
        <v>56146.19</v>
      </c>
      <c r="H302" s="69">
        <f>SUM(H303:H304)</f>
        <v>70000</v>
      </c>
      <c r="I302" s="69">
        <f>SUM(I303:I304)</f>
        <v>18311.870000000003</v>
      </c>
      <c r="J302" s="70">
        <f>I302/G302*100</f>
        <v>32.61462621061198</v>
      </c>
      <c r="K302" s="70">
        <f>I302/H302*100</f>
        <v>26.15981428571429</v>
      </c>
    </row>
    <row r="303" spans="1:11" s="151" customFormat="1" ht="13.5">
      <c r="A303" s="80"/>
      <c r="B303" s="178"/>
      <c r="C303" s="84"/>
      <c r="D303" s="161">
        <v>68</v>
      </c>
      <c r="E303" s="84">
        <v>3224</v>
      </c>
      <c r="F303" s="75" t="s">
        <v>269</v>
      </c>
      <c r="G303" s="76">
        <v>56146.19</v>
      </c>
      <c r="H303" s="76">
        <v>50000</v>
      </c>
      <c r="I303" s="76">
        <v>14375.12</v>
      </c>
      <c r="J303" s="77">
        <f>I303/G303*100</f>
        <v>25.603019545938917</v>
      </c>
      <c r="K303" s="77">
        <f>I303/H303*100</f>
        <v>28.750239999999998</v>
      </c>
    </row>
    <row r="304" spans="1:11" s="151" customFormat="1" ht="13.5">
      <c r="A304" s="80"/>
      <c r="B304" s="178"/>
      <c r="C304" s="84"/>
      <c r="D304" s="161">
        <v>69</v>
      </c>
      <c r="E304" s="84">
        <v>3224</v>
      </c>
      <c r="F304" s="75" t="s">
        <v>270</v>
      </c>
      <c r="G304" s="76">
        <v>0</v>
      </c>
      <c r="H304" s="76">
        <v>20000</v>
      </c>
      <c r="I304" s="76">
        <v>3936.75</v>
      </c>
      <c r="J304" s="77">
        <v>0</v>
      </c>
      <c r="K304" s="77">
        <f>I304/H304*100</f>
        <v>19.68375</v>
      </c>
    </row>
    <row r="305" spans="1:11" s="151" customFormat="1" ht="13.5">
      <c r="A305" s="80"/>
      <c r="B305" s="178"/>
      <c r="C305" s="83"/>
      <c r="D305" s="100"/>
      <c r="E305" s="72">
        <v>323</v>
      </c>
      <c r="F305" s="68" t="s">
        <v>113</v>
      </c>
      <c r="G305" s="69">
        <f>SUM(G306:G308)</f>
        <v>65341.56</v>
      </c>
      <c r="H305" s="69">
        <f>SUM(H306:H308)</f>
        <v>160000</v>
      </c>
      <c r="I305" s="69">
        <f>SUM(I306:I308)</f>
        <v>56456.119999999995</v>
      </c>
      <c r="J305" s="70">
        <f>I305/G305*100</f>
        <v>86.40154902943853</v>
      </c>
      <c r="K305" s="70">
        <f>I305/H305*100</f>
        <v>35.285075</v>
      </c>
    </row>
    <row r="306" spans="1:11" s="151" customFormat="1" ht="13.5">
      <c r="A306" s="80"/>
      <c r="B306" s="80"/>
      <c r="C306" s="84"/>
      <c r="D306" s="161">
        <v>70</v>
      </c>
      <c r="E306" s="84">
        <v>3232</v>
      </c>
      <c r="F306" s="75" t="s">
        <v>271</v>
      </c>
      <c r="G306" s="76">
        <v>1875</v>
      </c>
      <c r="H306" s="76">
        <v>20000</v>
      </c>
      <c r="I306" s="76">
        <v>29742.59</v>
      </c>
      <c r="J306" s="77">
        <f>I306/G306*100</f>
        <v>1586.2714666666668</v>
      </c>
      <c r="K306" s="77">
        <f>I306/H306*100</f>
        <v>148.71295</v>
      </c>
    </row>
    <row r="307" spans="1:11" s="151" customFormat="1" ht="13.5">
      <c r="A307" s="80"/>
      <c r="B307" s="80"/>
      <c r="C307" s="84"/>
      <c r="D307" s="161">
        <v>71</v>
      </c>
      <c r="E307" s="84">
        <v>3237</v>
      </c>
      <c r="F307" s="75" t="s">
        <v>272</v>
      </c>
      <c r="G307" s="76">
        <v>51591.56</v>
      </c>
      <c r="H307" s="76">
        <v>70000</v>
      </c>
      <c r="I307" s="76">
        <v>16535</v>
      </c>
      <c r="J307" s="77">
        <f>I307/G307*100</f>
        <v>32.0498159001201</v>
      </c>
      <c r="K307" s="77">
        <f>I307/H307*100</f>
        <v>23.62142857142857</v>
      </c>
    </row>
    <row r="308" spans="1:11" s="151" customFormat="1" ht="13.5">
      <c r="A308" s="80"/>
      <c r="B308" s="178"/>
      <c r="C308" s="84"/>
      <c r="D308" s="161">
        <v>72</v>
      </c>
      <c r="E308" s="84">
        <v>3237</v>
      </c>
      <c r="F308" s="75" t="s">
        <v>273</v>
      </c>
      <c r="G308" s="76">
        <v>11875</v>
      </c>
      <c r="H308" s="76">
        <v>70000</v>
      </c>
      <c r="I308" s="76">
        <v>10178.53</v>
      </c>
      <c r="J308" s="77">
        <f>I308/G308*100</f>
        <v>85.71393684210527</v>
      </c>
      <c r="K308" s="77">
        <f>I308/H308*100</f>
        <v>14.540757142857144</v>
      </c>
    </row>
    <row r="309" spans="1:11" s="151" customFormat="1" ht="13.5">
      <c r="A309" s="206" t="s">
        <v>274</v>
      </c>
      <c r="B309" s="206"/>
      <c r="C309" s="206"/>
      <c r="D309" s="206"/>
      <c r="E309" s="206"/>
      <c r="F309" s="206"/>
      <c r="G309" s="207"/>
      <c r="H309" s="207"/>
      <c r="I309" s="207"/>
      <c r="J309" s="207"/>
      <c r="K309" s="208"/>
    </row>
    <row r="310" spans="1:11" s="151" customFormat="1" ht="13.5">
      <c r="A310" s="72">
        <v>4</v>
      </c>
      <c r="B310" s="72"/>
      <c r="C310" s="83"/>
      <c r="D310" s="100"/>
      <c r="E310" s="83"/>
      <c r="F310" s="68" t="s">
        <v>275</v>
      </c>
      <c r="G310" s="69">
        <f>G311+G313+G321</f>
        <v>15000</v>
      </c>
      <c r="H310" s="69">
        <f>H311+H313+H321</f>
        <v>2810000</v>
      </c>
      <c r="I310" s="69">
        <f>I311+I313+I321</f>
        <v>55375</v>
      </c>
      <c r="J310" s="70">
        <f>I310/G310*100</f>
        <v>369.1666666666667</v>
      </c>
      <c r="K310" s="70">
        <f>I310/H310*100</f>
        <v>1.9706405693950177</v>
      </c>
    </row>
    <row r="311" spans="1:11" s="151" customFormat="1" ht="13.5">
      <c r="A311" s="80"/>
      <c r="B311" s="72">
        <v>41</v>
      </c>
      <c r="C311" s="83"/>
      <c r="D311" s="100"/>
      <c r="E311" s="72">
        <v>411</v>
      </c>
      <c r="F311" s="68" t="s">
        <v>276</v>
      </c>
      <c r="G311" s="69">
        <f>SUM(G312)</f>
        <v>0</v>
      </c>
      <c r="H311" s="69">
        <f>SUM(H312)</f>
        <v>10000</v>
      </c>
      <c r="I311" s="69">
        <f>SUM(I312)</f>
        <v>0</v>
      </c>
      <c r="J311" s="70">
        <v>0</v>
      </c>
      <c r="K311" s="70">
        <f>I311/H311*100</f>
        <v>0</v>
      </c>
    </row>
    <row r="312" spans="1:11" s="151" customFormat="1" ht="13.5">
      <c r="A312" s="80"/>
      <c r="B312" s="178"/>
      <c r="C312" s="84"/>
      <c r="D312" s="161">
        <v>73</v>
      </c>
      <c r="E312" s="84">
        <v>4111</v>
      </c>
      <c r="F312" s="75" t="s">
        <v>277</v>
      </c>
      <c r="G312" s="76">
        <v>0</v>
      </c>
      <c r="H312" s="76">
        <v>10000</v>
      </c>
      <c r="I312" s="76">
        <v>0</v>
      </c>
      <c r="J312" s="77">
        <v>0</v>
      </c>
      <c r="K312" s="77">
        <f>I312/H312*100</f>
        <v>0</v>
      </c>
    </row>
    <row r="313" spans="1:11" ht="12.75">
      <c r="A313" s="71"/>
      <c r="B313" s="72">
        <v>42</v>
      </c>
      <c r="C313" s="72"/>
      <c r="D313" s="100"/>
      <c r="E313" s="72">
        <v>421</v>
      </c>
      <c r="F313" s="68" t="s">
        <v>278</v>
      </c>
      <c r="G313" s="69">
        <f>SUM(G314:G320)</f>
        <v>15000</v>
      </c>
      <c r="H313" s="69">
        <f>SUM(H314:H320)</f>
        <v>2260000</v>
      </c>
      <c r="I313" s="69">
        <f>SUM(I314:I320)</f>
        <v>15000</v>
      </c>
      <c r="J313" s="70">
        <f>I313/G313*100</f>
        <v>100</v>
      </c>
      <c r="K313" s="70">
        <f>I313/H313*100</f>
        <v>0.6637168141592921</v>
      </c>
    </row>
    <row r="314" spans="1:11" ht="12.75">
      <c r="A314" s="71"/>
      <c r="B314" s="71"/>
      <c r="C314" s="84"/>
      <c r="D314" s="161">
        <v>74</v>
      </c>
      <c r="E314" s="84">
        <v>4212</v>
      </c>
      <c r="F314" s="75" t="s">
        <v>279</v>
      </c>
      <c r="G314" s="76">
        <v>0</v>
      </c>
      <c r="H314" s="76">
        <v>1000000</v>
      </c>
      <c r="I314" s="76">
        <v>0</v>
      </c>
      <c r="J314" s="77">
        <v>0</v>
      </c>
      <c r="K314" s="77">
        <f>I314/H314*100</f>
        <v>0</v>
      </c>
    </row>
    <row r="315" spans="1:11" ht="12.75">
      <c r="A315" s="71"/>
      <c r="B315" s="71"/>
      <c r="C315" s="84"/>
      <c r="D315" s="161">
        <v>75</v>
      </c>
      <c r="E315" s="84">
        <v>4212</v>
      </c>
      <c r="F315" s="75" t="s">
        <v>280</v>
      </c>
      <c r="G315" s="76">
        <v>0</v>
      </c>
      <c r="H315" s="76">
        <v>10000</v>
      </c>
      <c r="I315" s="76">
        <v>0</v>
      </c>
      <c r="J315" s="77">
        <v>0</v>
      </c>
      <c r="K315" s="77">
        <f>I315/H315*100</f>
        <v>0</v>
      </c>
    </row>
    <row r="316" spans="1:11" ht="12.75">
      <c r="A316" s="71"/>
      <c r="B316" s="71"/>
      <c r="C316" s="84"/>
      <c r="D316" s="161">
        <v>76</v>
      </c>
      <c r="E316" s="84">
        <v>4212</v>
      </c>
      <c r="F316" s="75" t="s">
        <v>281</v>
      </c>
      <c r="G316" s="76">
        <v>0</v>
      </c>
      <c r="H316" s="76">
        <v>100000</v>
      </c>
      <c r="I316" s="76">
        <v>0</v>
      </c>
      <c r="J316" s="77">
        <v>0</v>
      </c>
      <c r="K316" s="77">
        <f>I316/H316*100</f>
        <v>0</v>
      </c>
    </row>
    <row r="317" spans="1:11" ht="12.75">
      <c r="A317" s="71"/>
      <c r="B317" s="71"/>
      <c r="C317" s="84"/>
      <c r="D317" s="161">
        <v>77</v>
      </c>
      <c r="E317" s="84">
        <v>4212</v>
      </c>
      <c r="F317" s="75" t="s">
        <v>282</v>
      </c>
      <c r="G317" s="76">
        <v>0</v>
      </c>
      <c r="H317" s="76">
        <v>100000</v>
      </c>
      <c r="I317" s="76">
        <v>0</v>
      </c>
      <c r="J317" s="77">
        <v>0</v>
      </c>
      <c r="K317" s="77">
        <f>I317/H317*100</f>
        <v>0</v>
      </c>
    </row>
    <row r="318" spans="1:11" ht="12.75">
      <c r="A318" s="71"/>
      <c r="B318" s="71"/>
      <c r="C318" s="84"/>
      <c r="D318" s="161">
        <v>78</v>
      </c>
      <c r="E318" s="84">
        <v>4212</v>
      </c>
      <c r="F318" s="75" t="s">
        <v>283</v>
      </c>
      <c r="G318" s="76">
        <v>0</v>
      </c>
      <c r="H318" s="76">
        <v>100000</v>
      </c>
      <c r="I318" s="76">
        <v>0</v>
      </c>
      <c r="J318" s="77">
        <v>0</v>
      </c>
      <c r="K318" s="77">
        <f>I318/H318*100</f>
        <v>0</v>
      </c>
    </row>
    <row r="319" spans="1:11" ht="12.75">
      <c r="A319" s="71"/>
      <c r="B319" s="71"/>
      <c r="C319" s="84"/>
      <c r="D319" s="161">
        <v>79</v>
      </c>
      <c r="E319" s="84">
        <v>4212</v>
      </c>
      <c r="F319" s="75" t="s">
        <v>284</v>
      </c>
      <c r="G319" s="76">
        <v>0</v>
      </c>
      <c r="H319" s="76">
        <v>100000</v>
      </c>
      <c r="I319" s="76">
        <v>0</v>
      </c>
      <c r="J319" s="77">
        <v>0</v>
      </c>
      <c r="K319" s="77">
        <f>I319/H319*100</f>
        <v>0</v>
      </c>
    </row>
    <row r="320" spans="1:11" ht="12.75">
      <c r="A320" s="71"/>
      <c r="B320" s="71"/>
      <c r="C320" s="84"/>
      <c r="D320" s="161">
        <v>80</v>
      </c>
      <c r="E320" s="84">
        <v>4212</v>
      </c>
      <c r="F320" s="75" t="s">
        <v>285</v>
      </c>
      <c r="G320" s="76">
        <v>15000</v>
      </c>
      <c r="H320" s="76">
        <v>850000</v>
      </c>
      <c r="I320" s="76">
        <v>15000</v>
      </c>
      <c r="J320" s="77">
        <f>I320/G320*100</f>
        <v>100</v>
      </c>
      <c r="K320" s="77">
        <f>I320/H320*100</f>
        <v>1.7647058823529411</v>
      </c>
    </row>
    <row r="321" spans="1:11" ht="12.75">
      <c r="A321" s="71"/>
      <c r="B321" s="71">
        <v>45</v>
      </c>
      <c r="C321" s="83"/>
      <c r="D321" s="100"/>
      <c r="E321" s="72">
        <v>451</v>
      </c>
      <c r="F321" s="68" t="s">
        <v>286</v>
      </c>
      <c r="G321" s="69">
        <f>SUM(G322:G324)</f>
        <v>0</v>
      </c>
      <c r="H321" s="69">
        <f>SUM(H322:H324)</f>
        <v>540000</v>
      </c>
      <c r="I321" s="69">
        <f>SUM(I322:I324)</f>
        <v>40375</v>
      </c>
      <c r="J321" s="70">
        <v>0</v>
      </c>
      <c r="K321" s="70">
        <f>I321/H321*100</f>
        <v>7.476851851851851</v>
      </c>
    </row>
    <row r="322" spans="1:11" ht="12.75">
      <c r="A322" s="71"/>
      <c r="B322" s="71"/>
      <c r="C322" s="84"/>
      <c r="D322" s="161">
        <v>81</v>
      </c>
      <c r="E322" s="84">
        <v>4511</v>
      </c>
      <c r="F322" s="75" t="s">
        <v>287</v>
      </c>
      <c r="G322" s="76">
        <v>0</v>
      </c>
      <c r="H322" s="76">
        <v>500000</v>
      </c>
      <c r="I322" s="76">
        <v>0</v>
      </c>
      <c r="J322" s="77">
        <v>0</v>
      </c>
      <c r="K322" s="77">
        <f>I322/H322*100</f>
        <v>0</v>
      </c>
    </row>
    <row r="323" spans="1:11" ht="12.75">
      <c r="A323" s="71"/>
      <c r="B323" s="71"/>
      <c r="C323" s="84"/>
      <c r="D323" s="161">
        <v>82</v>
      </c>
      <c r="E323" s="84">
        <v>4511</v>
      </c>
      <c r="F323" s="75" t="s">
        <v>288</v>
      </c>
      <c r="G323" s="76">
        <v>0</v>
      </c>
      <c r="H323" s="76">
        <v>20000</v>
      </c>
      <c r="I323" s="76">
        <v>40375</v>
      </c>
      <c r="J323" s="77">
        <v>0</v>
      </c>
      <c r="K323" s="77">
        <f>I323/H323*100</f>
        <v>201.87499999999997</v>
      </c>
    </row>
    <row r="324" spans="1:11" ht="12.75">
      <c r="A324" s="71"/>
      <c r="B324" s="71"/>
      <c r="C324" s="84"/>
      <c r="D324" s="161">
        <v>83</v>
      </c>
      <c r="E324" s="84">
        <v>4511</v>
      </c>
      <c r="F324" s="75" t="s">
        <v>289</v>
      </c>
      <c r="G324" s="76">
        <v>0</v>
      </c>
      <c r="H324" s="76">
        <v>20000</v>
      </c>
      <c r="I324" s="76">
        <v>0</v>
      </c>
      <c r="J324" s="77">
        <v>0</v>
      </c>
      <c r="K324" s="77">
        <f>I324/H324*100</f>
        <v>0</v>
      </c>
    </row>
    <row r="325" spans="1:11" s="1" customFormat="1" ht="13.5">
      <c r="A325" s="206" t="s">
        <v>290</v>
      </c>
      <c r="B325" s="206"/>
      <c r="C325" s="206"/>
      <c r="D325" s="206"/>
      <c r="E325" s="206"/>
      <c r="F325" s="206"/>
      <c r="G325" s="206"/>
      <c r="H325" s="207"/>
      <c r="I325" s="207"/>
      <c r="J325" s="207"/>
      <c r="K325" s="209"/>
    </row>
    <row r="326" spans="1:10" s="1" customFormat="1" ht="13.5">
      <c r="A326" s="144" t="s">
        <v>291</v>
      </c>
      <c r="B326" s="144"/>
      <c r="C326" s="144"/>
      <c r="D326" s="144"/>
      <c r="E326" s="144"/>
      <c r="F326" s="172"/>
      <c r="G326" s="172"/>
      <c r="H326" s="210"/>
      <c r="I326" s="210"/>
      <c r="J326" s="210"/>
    </row>
    <row r="327" spans="1:10" s="1" customFormat="1" ht="13.5">
      <c r="A327" s="211" t="s">
        <v>292</v>
      </c>
      <c r="B327" s="211"/>
      <c r="C327" s="211"/>
      <c r="D327" s="211"/>
      <c r="E327" s="211"/>
      <c r="F327" s="211"/>
      <c r="G327" s="211"/>
      <c r="H327" s="211"/>
      <c r="I327" s="211"/>
      <c r="J327" s="211"/>
    </row>
    <row r="328" spans="1:11" s="151" customFormat="1" ht="13.5">
      <c r="A328" s="72">
        <v>4</v>
      </c>
      <c r="B328" s="72"/>
      <c r="C328" s="83"/>
      <c r="D328" s="83"/>
      <c r="E328" s="83"/>
      <c r="F328" s="68" t="s">
        <v>293</v>
      </c>
      <c r="G328" s="69">
        <f>SUM(G329)</f>
        <v>6903.1</v>
      </c>
      <c r="H328" s="69">
        <f>SUM(H329)</f>
        <v>305000</v>
      </c>
      <c r="I328" s="69">
        <f>SUM(I329)</f>
        <v>23281.29</v>
      </c>
      <c r="J328" s="70">
        <f>I328/G328*100</f>
        <v>337.2584780750677</v>
      </c>
      <c r="K328" s="70">
        <f>I328/H328*100</f>
        <v>7.633209836065574</v>
      </c>
    </row>
    <row r="329" spans="1:11" ht="12.75">
      <c r="A329" s="71"/>
      <c r="B329" s="72">
        <v>42</v>
      </c>
      <c r="C329" s="72"/>
      <c r="D329" s="72"/>
      <c r="E329" s="72">
        <v>421</v>
      </c>
      <c r="F329" s="68" t="s">
        <v>294</v>
      </c>
      <c r="G329" s="69">
        <f>SUM(G330:G333)</f>
        <v>6903.1</v>
      </c>
      <c r="H329" s="69">
        <f>SUM(H330:H333)</f>
        <v>305000</v>
      </c>
      <c r="I329" s="69">
        <f>SUM(I330:I333)</f>
        <v>23281.29</v>
      </c>
      <c r="J329" s="70">
        <f>I329/G329*100</f>
        <v>337.2584780750677</v>
      </c>
      <c r="K329" s="70">
        <f>I329/H329*100</f>
        <v>7.633209836065574</v>
      </c>
    </row>
    <row r="330" spans="1:11" ht="12.75">
      <c r="A330" s="71"/>
      <c r="B330" s="71"/>
      <c r="C330" s="84"/>
      <c r="D330" s="161">
        <v>84</v>
      </c>
      <c r="E330" s="84">
        <v>4214</v>
      </c>
      <c r="F330" s="75" t="s">
        <v>295</v>
      </c>
      <c r="G330" s="76">
        <v>0</v>
      </c>
      <c r="H330" s="76">
        <v>50000</v>
      </c>
      <c r="I330" s="76">
        <v>0</v>
      </c>
      <c r="J330" s="77">
        <v>0</v>
      </c>
      <c r="K330" s="77">
        <f>I330/H330*100</f>
        <v>0</v>
      </c>
    </row>
    <row r="331" spans="1:11" ht="12.75">
      <c r="A331" s="71"/>
      <c r="B331" s="71"/>
      <c r="C331" s="84"/>
      <c r="D331" s="161">
        <v>85</v>
      </c>
      <c r="E331" s="84">
        <v>4214</v>
      </c>
      <c r="F331" s="75" t="s">
        <v>296</v>
      </c>
      <c r="G331" s="76">
        <v>0</v>
      </c>
      <c r="H331" s="76">
        <v>100000</v>
      </c>
      <c r="I331" s="76">
        <v>0</v>
      </c>
      <c r="J331" s="77">
        <v>0</v>
      </c>
      <c r="K331" s="77">
        <f>I331/H331*100</f>
        <v>0</v>
      </c>
    </row>
    <row r="332" spans="1:11" ht="12.75">
      <c r="A332" s="71"/>
      <c r="B332" s="71"/>
      <c r="C332" s="84"/>
      <c r="D332" s="161">
        <v>86</v>
      </c>
      <c r="E332" s="84">
        <v>4214</v>
      </c>
      <c r="F332" s="75" t="s">
        <v>297</v>
      </c>
      <c r="G332" s="76">
        <v>0</v>
      </c>
      <c r="H332" s="76">
        <v>55000</v>
      </c>
      <c r="I332" s="76">
        <v>3696.75</v>
      </c>
      <c r="J332" s="77">
        <v>0</v>
      </c>
      <c r="K332" s="77">
        <f>I332/H332*100</f>
        <v>6.721363636363637</v>
      </c>
    </row>
    <row r="333" spans="1:11" ht="12.75">
      <c r="A333" s="71"/>
      <c r="B333" s="71"/>
      <c r="C333" s="84"/>
      <c r="D333" s="161">
        <v>87</v>
      </c>
      <c r="E333" s="84">
        <v>4214</v>
      </c>
      <c r="F333" s="75" t="s">
        <v>298</v>
      </c>
      <c r="G333" s="76">
        <v>6903.1</v>
      </c>
      <c r="H333" s="76">
        <v>100000</v>
      </c>
      <c r="I333" s="76">
        <v>19584.54</v>
      </c>
      <c r="J333" s="77">
        <f>I333/G333*100</f>
        <v>283.7064507250366</v>
      </c>
      <c r="K333" s="77">
        <f>I333/H333*100</f>
        <v>19.58454</v>
      </c>
    </row>
    <row r="334" spans="1:11" ht="13.5">
      <c r="A334" s="212" t="s">
        <v>299</v>
      </c>
      <c r="B334" s="212"/>
      <c r="C334" s="212"/>
      <c r="D334" s="212"/>
      <c r="E334" s="212"/>
      <c r="F334" s="213"/>
      <c r="G334" s="213"/>
      <c r="H334" s="214"/>
      <c r="I334" s="214"/>
      <c r="J334" s="214"/>
      <c r="K334" s="215"/>
    </row>
    <row r="335" spans="1:10" s="151" customFormat="1" ht="13.5">
      <c r="A335" s="216" t="s">
        <v>300</v>
      </c>
      <c r="B335" s="216"/>
      <c r="C335" s="216"/>
      <c r="D335" s="216"/>
      <c r="E335" s="216"/>
      <c r="F335" s="217"/>
      <c r="G335" s="217"/>
      <c r="H335" s="210"/>
      <c r="I335" s="210"/>
      <c r="J335" s="210"/>
    </row>
    <row r="336" spans="1:10" s="151" customFormat="1" ht="13.5">
      <c r="A336" s="144" t="s">
        <v>301</v>
      </c>
      <c r="B336" s="144"/>
      <c r="C336" s="144"/>
      <c r="D336" s="144"/>
      <c r="E336" s="144"/>
      <c r="F336" s="172"/>
      <c r="G336" s="172"/>
      <c r="H336" s="210"/>
      <c r="I336" s="210"/>
      <c r="J336" s="210"/>
    </row>
    <row r="337" spans="1:10" s="151" customFormat="1" ht="13.5">
      <c r="A337" s="211" t="s">
        <v>292</v>
      </c>
      <c r="B337" s="211"/>
      <c r="C337" s="211"/>
      <c r="D337" s="211"/>
      <c r="E337" s="211"/>
      <c r="F337" s="211"/>
      <c r="G337" s="211"/>
      <c r="H337" s="211"/>
      <c r="I337" s="211"/>
      <c r="J337" s="211"/>
    </row>
    <row r="338" spans="1:11" s="151" customFormat="1" ht="13.5">
      <c r="A338" s="72">
        <v>4</v>
      </c>
      <c r="B338" s="72"/>
      <c r="C338" s="83"/>
      <c r="D338" s="83"/>
      <c r="E338" s="83"/>
      <c r="F338" s="121" t="s">
        <v>302</v>
      </c>
      <c r="G338" s="69">
        <f>SUM(G339)</f>
        <v>80118.60999999999</v>
      </c>
      <c r="H338" s="69">
        <f>SUM(H339)</f>
        <v>350000</v>
      </c>
      <c r="I338" s="69">
        <f>SUM(I339)</f>
        <v>29556.68</v>
      </c>
      <c r="J338" s="70">
        <f>I338/G338*100</f>
        <v>36.8911542524265</v>
      </c>
      <c r="K338" s="70">
        <f>I338/H338*100</f>
        <v>8.444765714285714</v>
      </c>
    </row>
    <row r="339" spans="1:11" s="151" customFormat="1" ht="13.5">
      <c r="A339" s="72"/>
      <c r="B339" s="72">
        <v>42</v>
      </c>
      <c r="C339" s="83"/>
      <c r="D339" s="83"/>
      <c r="E339" s="83"/>
      <c r="F339" s="121" t="s">
        <v>244</v>
      </c>
      <c r="G339" s="69">
        <f>SUM(G340+G342)</f>
        <v>80118.60999999999</v>
      </c>
      <c r="H339" s="69">
        <f>SUM(H340+H342)</f>
        <v>350000</v>
      </c>
      <c r="I339" s="69">
        <f>SUM(I340+I342)</f>
        <v>29556.68</v>
      </c>
      <c r="J339" s="70">
        <f>I339/G339*100</f>
        <v>36.8911542524265</v>
      </c>
      <c r="K339" s="70">
        <f>I339/H339*100</f>
        <v>8.444765714285714</v>
      </c>
    </row>
    <row r="340" spans="1:11" s="151" customFormat="1" ht="13.5">
      <c r="A340" s="72"/>
      <c r="B340" s="72"/>
      <c r="C340" s="83"/>
      <c r="D340" s="83"/>
      <c r="E340" s="72">
        <v>421</v>
      </c>
      <c r="F340" s="121" t="s">
        <v>244</v>
      </c>
      <c r="G340" s="69">
        <f>SUM(G341)</f>
        <v>0</v>
      </c>
      <c r="H340" s="69">
        <f>SUM(H341)</f>
        <v>110000</v>
      </c>
      <c r="I340" s="69">
        <f>SUM(I341)</f>
        <v>4786.58</v>
      </c>
      <c r="J340" s="70">
        <v>0</v>
      </c>
      <c r="K340" s="70">
        <f>I340/H340*100</f>
        <v>4.351436363636363</v>
      </c>
    </row>
    <row r="341" spans="1:11" s="151" customFormat="1" ht="13.5">
      <c r="A341" s="218"/>
      <c r="B341" s="219"/>
      <c r="C341" s="84"/>
      <c r="D341" s="161">
        <v>88</v>
      </c>
      <c r="E341" s="84">
        <v>4213</v>
      </c>
      <c r="F341" s="75" t="s">
        <v>303</v>
      </c>
      <c r="G341" s="76">
        <v>0</v>
      </c>
      <c r="H341" s="76">
        <v>110000</v>
      </c>
      <c r="I341" s="220">
        <v>4786.58</v>
      </c>
      <c r="J341" s="175">
        <v>0</v>
      </c>
      <c r="K341" s="175">
        <f>I341/H341*100</f>
        <v>4.351436363636363</v>
      </c>
    </row>
    <row r="342" spans="1:11" ht="12.75">
      <c r="A342" s="71"/>
      <c r="B342" s="72"/>
      <c r="C342" s="72"/>
      <c r="D342" s="72"/>
      <c r="E342" s="72">
        <v>422</v>
      </c>
      <c r="F342" s="121" t="s">
        <v>244</v>
      </c>
      <c r="G342" s="69">
        <f>SUM(G343:G347)</f>
        <v>80118.60999999999</v>
      </c>
      <c r="H342" s="69">
        <f>SUM(H343:H347)</f>
        <v>240000</v>
      </c>
      <c r="I342" s="69">
        <f>SUM(I343:I347)</f>
        <v>24770.1</v>
      </c>
      <c r="J342" s="70">
        <f>I342/G342*100</f>
        <v>30.916786998676095</v>
      </c>
      <c r="K342" s="70">
        <f>I342/H342*100</f>
        <v>10.320875</v>
      </c>
    </row>
    <row r="343" spans="1:11" ht="12.75">
      <c r="A343" s="97"/>
      <c r="B343" s="97"/>
      <c r="C343" s="84"/>
      <c r="D343" s="161">
        <v>89</v>
      </c>
      <c r="E343" s="84">
        <v>4221</v>
      </c>
      <c r="F343" s="75" t="s">
        <v>304</v>
      </c>
      <c r="G343" s="76">
        <v>6159.15</v>
      </c>
      <c r="H343" s="76">
        <v>225000</v>
      </c>
      <c r="I343" s="76">
        <v>0</v>
      </c>
      <c r="J343" s="77">
        <f>I343/G343*100</f>
        <v>0</v>
      </c>
      <c r="K343" s="77">
        <f>I343/H343*100</f>
        <v>0</v>
      </c>
    </row>
    <row r="344" spans="1:11" ht="12.75">
      <c r="A344" s="97"/>
      <c r="B344" s="97"/>
      <c r="C344" s="84"/>
      <c r="D344" s="161">
        <v>90</v>
      </c>
      <c r="E344" s="84">
        <v>4221</v>
      </c>
      <c r="F344" s="75" t="s">
        <v>305</v>
      </c>
      <c r="G344" s="76">
        <v>37337.5</v>
      </c>
      <c r="H344" s="76">
        <v>5000</v>
      </c>
      <c r="I344" s="76">
        <v>4965.98</v>
      </c>
      <c r="J344" s="77">
        <f>I344/G344*100</f>
        <v>13.300247740207565</v>
      </c>
      <c r="K344" s="77">
        <f>I344/H344*100</f>
        <v>99.3196</v>
      </c>
    </row>
    <row r="345" spans="1:11" ht="12.75">
      <c r="A345" s="97"/>
      <c r="B345" s="97"/>
      <c r="C345" s="84"/>
      <c r="D345" s="161">
        <v>91</v>
      </c>
      <c r="E345" s="84">
        <v>4227</v>
      </c>
      <c r="F345" s="75" t="s">
        <v>306</v>
      </c>
      <c r="G345" s="76">
        <v>19335</v>
      </c>
      <c r="H345" s="76">
        <v>5000</v>
      </c>
      <c r="I345" s="76">
        <v>0</v>
      </c>
      <c r="J345" s="77">
        <f>I345/G345*100</f>
        <v>0</v>
      </c>
      <c r="K345" s="77">
        <f>I345/H345*100</f>
        <v>0</v>
      </c>
    </row>
    <row r="346" spans="1:11" ht="12.75">
      <c r="A346" s="97"/>
      <c r="B346" s="97"/>
      <c r="C346" s="84"/>
      <c r="D346" s="161">
        <v>92</v>
      </c>
      <c r="E346" s="84">
        <v>4227</v>
      </c>
      <c r="F346" s="75" t="s">
        <v>307</v>
      </c>
      <c r="G346" s="76">
        <v>17286.96</v>
      </c>
      <c r="H346" s="76">
        <v>5000</v>
      </c>
      <c r="I346" s="76">
        <v>5672.87</v>
      </c>
      <c r="J346" s="77">
        <f>I346/G346*100</f>
        <v>32.81589128452892</v>
      </c>
      <c r="K346" s="77">
        <f>I346/H346*100</f>
        <v>113.45739999999999</v>
      </c>
    </row>
    <row r="347" spans="1:11" ht="12.75">
      <c r="A347" s="97"/>
      <c r="B347" s="97"/>
      <c r="C347" s="84"/>
      <c r="D347" s="161">
        <v>203</v>
      </c>
      <c r="E347" s="84">
        <v>4226</v>
      </c>
      <c r="F347" s="75" t="s">
        <v>308</v>
      </c>
      <c r="G347" s="76">
        <v>0</v>
      </c>
      <c r="H347" s="76">
        <v>0</v>
      </c>
      <c r="I347" s="76">
        <v>14131.25</v>
      </c>
      <c r="J347" s="77"/>
      <c r="K347" s="77">
        <v>0</v>
      </c>
    </row>
    <row r="348" spans="1:11" ht="13.5">
      <c r="A348" s="221"/>
      <c r="B348" s="221"/>
      <c r="C348" s="222"/>
      <c r="D348" s="223"/>
      <c r="E348" s="222"/>
      <c r="F348" s="224"/>
      <c r="G348" s="224"/>
      <c r="H348" s="210"/>
      <c r="I348" s="183"/>
      <c r="J348" s="183"/>
      <c r="K348" s="35"/>
    </row>
    <row r="349" spans="1:11" ht="14.25">
      <c r="A349" s="212" t="s">
        <v>309</v>
      </c>
      <c r="B349" s="212"/>
      <c r="C349" s="212"/>
      <c r="D349" s="212"/>
      <c r="E349" s="212"/>
      <c r="F349" s="213"/>
      <c r="G349" s="205">
        <f>G354+G379</f>
        <v>895108.9299999999</v>
      </c>
      <c r="H349" s="205">
        <f>H354+H379</f>
        <v>4430000</v>
      </c>
      <c r="I349" s="205">
        <f>I354+I379</f>
        <v>1521558.99</v>
      </c>
      <c r="J349" s="90">
        <f>I349/G349*100</f>
        <v>169.98590216276807</v>
      </c>
      <c r="K349" s="90">
        <f>I349/H349*100</f>
        <v>34.34670406320542</v>
      </c>
    </row>
    <row r="350" spans="1:10" ht="13.5">
      <c r="A350" s="144" t="s">
        <v>310</v>
      </c>
      <c r="B350" s="144"/>
      <c r="C350" s="144"/>
      <c r="D350" s="144"/>
      <c r="E350" s="144"/>
      <c r="F350" s="172"/>
      <c r="G350" s="172"/>
      <c r="H350" s="210"/>
      <c r="I350" s="210"/>
      <c r="J350" s="210"/>
    </row>
    <row r="351" spans="1:10" ht="13.5">
      <c r="A351" s="190" t="s">
        <v>311</v>
      </c>
      <c r="B351" s="190"/>
      <c r="C351" s="190"/>
      <c r="D351" s="190"/>
      <c r="E351" s="190"/>
      <c r="F351" s="190"/>
      <c r="G351" s="190"/>
      <c r="H351" s="190"/>
      <c r="I351" s="190"/>
      <c r="J351" s="190"/>
    </row>
    <row r="352" spans="1:11" ht="13.5">
      <c r="A352" s="212" t="s">
        <v>312</v>
      </c>
      <c r="B352" s="212"/>
      <c r="C352" s="212"/>
      <c r="D352" s="212"/>
      <c r="E352" s="212"/>
      <c r="F352" s="213"/>
      <c r="G352" s="213"/>
      <c r="H352" s="214"/>
      <c r="I352" s="214"/>
      <c r="J352" s="214"/>
      <c r="K352" s="225"/>
    </row>
    <row r="353" spans="1:11" ht="12.75">
      <c r="A353" s="72">
        <v>4</v>
      </c>
      <c r="B353" s="72"/>
      <c r="C353" s="83"/>
      <c r="D353" s="83"/>
      <c r="E353" s="83"/>
      <c r="F353" s="121" t="s">
        <v>302</v>
      </c>
      <c r="G353" s="121"/>
      <c r="H353" s="122"/>
      <c r="I353" s="122"/>
      <c r="J353" s="122"/>
      <c r="K353" s="226"/>
    </row>
    <row r="354" spans="1:11" ht="12.75">
      <c r="A354" s="72"/>
      <c r="B354" s="72">
        <v>42</v>
      </c>
      <c r="C354" s="83"/>
      <c r="D354" s="83"/>
      <c r="E354" s="72">
        <v>421</v>
      </c>
      <c r="F354" s="121" t="s">
        <v>244</v>
      </c>
      <c r="G354" s="69">
        <f>SUM(G355:G375)</f>
        <v>815015.1799999999</v>
      </c>
      <c r="H354" s="69">
        <f>SUM(H355:H375)</f>
        <v>4180000</v>
      </c>
      <c r="I354" s="69">
        <f>SUM(I355:I375)</f>
        <v>1232913.74</v>
      </c>
      <c r="J354" s="70">
        <f>I354/G354*100</f>
        <v>151.27494189740122</v>
      </c>
      <c r="K354" s="70">
        <f>I354/H354*100</f>
        <v>29.49554401913875</v>
      </c>
    </row>
    <row r="355" spans="1:11" ht="12.75">
      <c r="A355" s="71"/>
      <c r="B355" s="71"/>
      <c r="C355" s="84"/>
      <c r="D355" s="161">
        <v>93</v>
      </c>
      <c r="E355" s="84">
        <v>4213</v>
      </c>
      <c r="F355" s="75" t="s">
        <v>313</v>
      </c>
      <c r="G355" s="76">
        <v>0</v>
      </c>
      <c r="H355" s="76">
        <v>400000</v>
      </c>
      <c r="I355" s="76">
        <v>283867.78</v>
      </c>
      <c r="J355" s="77">
        <v>0</v>
      </c>
      <c r="K355" s="77">
        <f>I355/H355*100</f>
        <v>70.96694500000001</v>
      </c>
    </row>
    <row r="356" spans="1:11" ht="12.75">
      <c r="A356" s="71"/>
      <c r="B356" s="71"/>
      <c r="C356" s="84"/>
      <c r="D356" s="161">
        <v>94</v>
      </c>
      <c r="E356" s="84">
        <v>4213</v>
      </c>
      <c r="F356" s="75" t="s">
        <v>314</v>
      </c>
      <c r="G356" s="76">
        <v>0</v>
      </c>
      <c r="H356" s="76">
        <v>100000</v>
      </c>
      <c r="I356" s="76">
        <v>0</v>
      </c>
      <c r="J356" s="77">
        <v>0</v>
      </c>
      <c r="K356" s="77">
        <f>I356/H356*100</f>
        <v>0</v>
      </c>
    </row>
    <row r="357" spans="1:11" ht="12.75">
      <c r="A357" s="71"/>
      <c r="B357" s="71"/>
      <c r="C357" s="84"/>
      <c r="D357" s="161"/>
      <c r="E357" s="84">
        <v>4213</v>
      </c>
      <c r="F357" s="75" t="s">
        <v>315</v>
      </c>
      <c r="G357" s="76">
        <v>28275</v>
      </c>
      <c r="H357" s="76">
        <v>0</v>
      </c>
      <c r="I357" s="76">
        <v>0</v>
      </c>
      <c r="J357" s="77">
        <v>0</v>
      </c>
      <c r="K357" s="77">
        <v>0</v>
      </c>
    </row>
    <row r="358" spans="1:11" ht="12.75">
      <c r="A358" s="71"/>
      <c r="B358" s="71"/>
      <c r="C358" s="84"/>
      <c r="D358" s="161"/>
      <c r="E358" s="84">
        <v>4213</v>
      </c>
      <c r="F358" s="75" t="s">
        <v>316</v>
      </c>
      <c r="G358" s="76">
        <v>167125</v>
      </c>
      <c r="H358" s="76">
        <v>0</v>
      </c>
      <c r="I358" s="76">
        <v>0</v>
      </c>
      <c r="J358" s="77">
        <v>0</v>
      </c>
      <c r="K358" s="77">
        <v>0</v>
      </c>
    </row>
    <row r="359" spans="1:11" ht="12.75">
      <c r="A359" s="71"/>
      <c r="B359" s="71"/>
      <c r="C359" s="84"/>
      <c r="D359" s="161"/>
      <c r="E359" s="84">
        <v>4213</v>
      </c>
      <c r="F359" s="75" t="s">
        <v>317</v>
      </c>
      <c r="G359" s="76">
        <v>460468.69</v>
      </c>
      <c r="H359" s="76">
        <v>0</v>
      </c>
      <c r="I359" s="76">
        <v>0</v>
      </c>
      <c r="J359" s="77">
        <v>0</v>
      </c>
      <c r="K359" s="77">
        <v>0</v>
      </c>
    </row>
    <row r="360" spans="1:11" ht="12.75">
      <c r="A360" s="71"/>
      <c r="B360" s="71"/>
      <c r="C360" s="84"/>
      <c r="D360" s="161">
        <v>95</v>
      </c>
      <c r="E360" s="84">
        <v>4213</v>
      </c>
      <c r="F360" s="75" t="s">
        <v>318</v>
      </c>
      <c r="G360" s="76">
        <v>0</v>
      </c>
      <c r="H360" s="76">
        <v>150000</v>
      </c>
      <c r="I360" s="76">
        <v>0</v>
      </c>
      <c r="J360" s="77">
        <v>0</v>
      </c>
      <c r="K360" s="77">
        <f>I360/H360*100</f>
        <v>0</v>
      </c>
    </row>
    <row r="361" spans="1:11" ht="12.75">
      <c r="A361" s="71"/>
      <c r="B361" s="71"/>
      <c r="C361" s="84"/>
      <c r="D361" s="161">
        <v>96</v>
      </c>
      <c r="E361" s="84">
        <v>4213</v>
      </c>
      <c r="F361" s="75" t="s">
        <v>319</v>
      </c>
      <c r="G361" s="76">
        <v>0</v>
      </c>
      <c r="H361" s="76">
        <v>400000</v>
      </c>
      <c r="I361" s="76">
        <v>0</v>
      </c>
      <c r="J361" s="77">
        <v>0</v>
      </c>
      <c r="K361" s="77">
        <f>I361/H361*100</f>
        <v>0</v>
      </c>
    </row>
    <row r="362" spans="1:11" ht="12.75">
      <c r="A362" s="71"/>
      <c r="B362" s="71"/>
      <c r="C362" s="84"/>
      <c r="D362" s="161">
        <v>97</v>
      </c>
      <c r="E362" s="84">
        <v>4213</v>
      </c>
      <c r="F362" s="75" t="s">
        <v>320</v>
      </c>
      <c r="G362" s="76">
        <v>0</v>
      </c>
      <c r="H362" s="76">
        <v>100000</v>
      </c>
      <c r="I362" s="76">
        <v>0</v>
      </c>
      <c r="J362" s="77">
        <v>0</v>
      </c>
      <c r="K362" s="77">
        <f>I362/H362*100</f>
        <v>0</v>
      </c>
    </row>
    <row r="363" spans="1:11" ht="12.75">
      <c r="A363" s="71"/>
      <c r="B363" s="71"/>
      <c r="C363" s="84"/>
      <c r="D363" s="161">
        <v>98</v>
      </c>
      <c r="E363" s="84">
        <v>4213</v>
      </c>
      <c r="F363" s="75" t="s">
        <v>321</v>
      </c>
      <c r="G363" s="76">
        <v>0</v>
      </c>
      <c r="H363" s="76">
        <v>100000</v>
      </c>
      <c r="I363" s="76">
        <v>0</v>
      </c>
      <c r="J363" s="77">
        <v>0</v>
      </c>
      <c r="K363" s="77">
        <f>I363/H363*100</f>
        <v>0</v>
      </c>
    </row>
    <row r="364" spans="1:11" ht="12.75">
      <c r="A364" s="71"/>
      <c r="B364" s="71"/>
      <c r="C364" s="84"/>
      <c r="D364" s="161">
        <v>99</v>
      </c>
      <c r="E364" s="84">
        <v>4213</v>
      </c>
      <c r="F364" s="75" t="s">
        <v>322</v>
      </c>
      <c r="G364" s="76">
        <v>0</v>
      </c>
      <c r="H364" s="76">
        <v>750000</v>
      </c>
      <c r="I364" s="76">
        <v>0</v>
      </c>
      <c r="J364" s="77">
        <v>0</v>
      </c>
      <c r="K364" s="77">
        <f>I364/H364*100</f>
        <v>0</v>
      </c>
    </row>
    <row r="365" spans="1:11" ht="12.75">
      <c r="A365" s="71"/>
      <c r="B365" s="71"/>
      <c r="C365" s="84"/>
      <c r="D365" s="161">
        <v>100</v>
      </c>
      <c r="E365" s="84">
        <v>4213</v>
      </c>
      <c r="F365" s="75" t="s">
        <v>323</v>
      </c>
      <c r="G365" s="76">
        <v>0</v>
      </c>
      <c r="H365" s="76">
        <v>380000</v>
      </c>
      <c r="I365" s="76">
        <v>45329.2</v>
      </c>
      <c r="J365" s="77">
        <v>0</v>
      </c>
      <c r="K365" s="77">
        <f>I365/H365*100</f>
        <v>11.928736842105263</v>
      </c>
    </row>
    <row r="366" spans="1:11" ht="12.75">
      <c r="A366" s="71"/>
      <c r="B366" s="71"/>
      <c r="C366" s="84"/>
      <c r="D366" s="161">
        <v>101</v>
      </c>
      <c r="E366" s="84">
        <v>4213</v>
      </c>
      <c r="F366" s="75" t="s">
        <v>324</v>
      </c>
      <c r="G366" s="76">
        <v>0</v>
      </c>
      <c r="H366" s="76">
        <v>100000</v>
      </c>
      <c r="I366" s="76">
        <v>0</v>
      </c>
      <c r="J366" s="77">
        <v>0</v>
      </c>
      <c r="K366" s="77">
        <f>I366/H366*100</f>
        <v>0</v>
      </c>
    </row>
    <row r="367" spans="1:11" ht="12.75">
      <c r="A367" s="71"/>
      <c r="B367" s="71"/>
      <c r="C367" s="84"/>
      <c r="D367" s="161">
        <v>102</v>
      </c>
      <c r="E367" s="84">
        <v>4213</v>
      </c>
      <c r="F367" s="75" t="s">
        <v>325</v>
      </c>
      <c r="G367" s="76">
        <v>0</v>
      </c>
      <c r="H367" s="76">
        <v>100000</v>
      </c>
      <c r="I367" s="76">
        <v>0</v>
      </c>
      <c r="J367" s="77">
        <v>0</v>
      </c>
      <c r="K367" s="77">
        <f>I367/H367*100</f>
        <v>0</v>
      </c>
    </row>
    <row r="368" spans="1:11" ht="12.75">
      <c r="A368" s="71"/>
      <c r="B368" s="71"/>
      <c r="C368" s="84"/>
      <c r="D368" s="161">
        <v>103</v>
      </c>
      <c r="E368" s="84">
        <v>4213</v>
      </c>
      <c r="F368" s="75" t="s">
        <v>326</v>
      </c>
      <c r="G368" s="76">
        <v>0</v>
      </c>
      <c r="H368" s="76">
        <v>500000</v>
      </c>
      <c r="I368" s="76">
        <v>559846.86</v>
      </c>
      <c r="J368" s="77">
        <v>0</v>
      </c>
      <c r="K368" s="77">
        <f>I368/H368*100</f>
        <v>111.96937199999999</v>
      </c>
    </row>
    <row r="369" spans="1:11" ht="12.75">
      <c r="A369" s="71"/>
      <c r="B369" s="71"/>
      <c r="C369" s="84"/>
      <c r="D369" s="161">
        <v>104</v>
      </c>
      <c r="E369" s="84">
        <v>4213</v>
      </c>
      <c r="F369" s="75" t="s">
        <v>327</v>
      </c>
      <c r="G369" s="76">
        <v>0</v>
      </c>
      <c r="H369" s="76">
        <v>100000</v>
      </c>
      <c r="I369" s="76">
        <v>0</v>
      </c>
      <c r="J369" s="77">
        <v>0</v>
      </c>
      <c r="K369" s="77">
        <f>I369/H369*100</f>
        <v>0</v>
      </c>
    </row>
    <row r="370" spans="1:11" ht="12.75">
      <c r="A370" s="71"/>
      <c r="B370" s="71"/>
      <c r="C370" s="84"/>
      <c r="D370" s="161">
        <v>105</v>
      </c>
      <c r="E370" s="84">
        <v>4213</v>
      </c>
      <c r="F370" s="75" t="s">
        <v>328</v>
      </c>
      <c r="G370" s="76">
        <v>0</v>
      </c>
      <c r="H370" s="76">
        <v>300000</v>
      </c>
      <c r="I370" s="76">
        <v>0</v>
      </c>
      <c r="J370" s="77">
        <v>0</v>
      </c>
      <c r="K370" s="77">
        <f>I370/H370*100</f>
        <v>0</v>
      </c>
    </row>
    <row r="371" spans="1:11" ht="12.75">
      <c r="A371" s="71"/>
      <c r="B371" s="71"/>
      <c r="C371" s="84"/>
      <c r="D371" s="161">
        <v>106</v>
      </c>
      <c r="E371" s="84">
        <v>4213</v>
      </c>
      <c r="F371" s="75" t="s">
        <v>329</v>
      </c>
      <c r="G371" s="76">
        <v>0</v>
      </c>
      <c r="H371" s="76">
        <v>300000</v>
      </c>
      <c r="I371" s="76">
        <v>0</v>
      </c>
      <c r="J371" s="77">
        <v>0</v>
      </c>
      <c r="K371" s="77">
        <f>I371/H371*100</f>
        <v>0</v>
      </c>
    </row>
    <row r="372" spans="1:11" ht="12.75">
      <c r="A372" s="71"/>
      <c r="B372" s="71"/>
      <c r="C372" s="84"/>
      <c r="D372" s="161">
        <v>107</v>
      </c>
      <c r="E372" s="84">
        <v>4213</v>
      </c>
      <c r="F372" s="75" t="s">
        <v>330</v>
      </c>
      <c r="G372" s="76">
        <v>159146.49</v>
      </c>
      <c r="H372" s="76">
        <v>150000</v>
      </c>
      <c r="I372" s="76">
        <v>148845.4</v>
      </c>
      <c r="J372" s="77">
        <f>I372/G372*100</f>
        <v>93.52729048564</v>
      </c>
      <c r="K372" s="77">
        <f>I372/H372*100</f>
        <v>99.23026666666667</v>
      </c>
    </row>
    <row r="373" spans="1:11" ht="12.75">
      <c r="A373" s="71"/>
      <c r="B373" s="71"/>
      <c r="C373" s="84"/>
      <c r="D373" s="161">
        <v>108</v>
      </c>
      <c r="E373" s="84">
        <v>4213</v>
      </c>
      <c r="F373" s="75" t="s">
        <v>331</v>
      </c>
      <c r="G373" s="76">
        <v>0</v>
      </c>
      <c r="H373" s="76">
        <v>150000</v>
      </c>
      <c r="I373" s="76">
        <v>70758.24</v>
      </c>
      <c r="J373" s="77">
        <v>0</v>
      </c>
      <c r="K373" s="77">
        <f>I373/H373*100</f>
        <v>47.172160000000005</v>
      </c>
    </row>
    <row r="374" spans="1:11" ht="12.75">
      <c r="A374" s="71"/>
      <c r="B374" s="71"/>
      <c r="C374" s="84"/>
      <c r="D374" s="161">
        <v>109</v>
      </c>
      <c r="E374" s="84">
        <v>4213</v>
      </c>
      <c r="F374" s="75" t="s">
        <v>332</v>
      </c>
      <c r="G374" s="76">
        <v>0</v>
      </c>
      <c r="H374" s="76">
        <v>50000</v>
      </c>
      <c r="I374" s="76">
        <v>62533.63</v>
      </c>
      <c r="J374" s="77">
        <v>0</v>
      </c>
      <c r="K374" s="77">
        <f>I374/H374*100</f>
        <v>125.06725999999999</v>
      </c>
    </row>
    <row r="375" spans="1:11" ht="12.75">
      <c r="A375" s="71"/>
      <c r="B375" s="71"/>
      <c r="C375" s="84"/>
      <c r="D375" s="161">
        <v>110</v>
      </c>
      <c r="E375" s="84">
        <v>4213</v>
      </c>
      <c r="F375" s="75" t="s">
        <v>333</v>
      </c>
      <c r="G375" s="76">
        <v>0</v>
      </c>
      <c r="H375" s="76">
        <v>50000</v>
      </c>
      <c r="I375" s="76">
        <v>61732.63</v>
      </c>
      <c r="J375" s="77">
        <v>0</v>
      </c>
      <c r="K375" s="77">
        <f>I375/H375*100</f>
        <v>123.46526</v>
      </c>
    </row>
    <row r="376" spans="1:10" ht="13.5">
      <c r="A376" s="143" t="s">
        <v>334</v>
      </c>
      <c r="B376" s="143"/>
      <c r="C376" s="143"/>
      <c r="D376" s="143"/>
      <c r="E376" s="143"/>
      <c r="F376" s="189"/>
      <c r="G376" s="189"/>
      <c r="H376" s="227"/>
      <c r="I376" s="227"/>
      <c r="J376" s="227"/>
    </row>
    <row r="377" spans="1:10" ht="13.5">
      <c r="A377" s="211" t="s">
        <v>335</v>
      </c>
      <c r="B377" s="211"/>
      <c r="C377" s="211"/>
      <c r="D377" s="211"/>
      <c r="E377" s="211"/>
      <c r="F377" s="211"/>
      <c r="G377" s="211"/>
      <c r="H377" s="211"/>
      <c r="I377" s="211"/>
      <c r="J377" s="211"/>
    </row>
    <row r="378" spans="1:253" s="184" customFormat="1" ht="13.5">
      <c r="A378" s="228" t="s">
        <v>336</v>
      </c>
      <c r="B378" s="228"/>
      <c r="C378" s="228"/>
      <c r="D378" s="228"/>
      <c r="E378" s="228"/>
      <c r="F378" s="229"/>
      <c r="G378" s="229"/>
      <c r="H378" s="230"/>
      <c r="I378" s="230"/>
      <c r="J378" s="230"/>
      <c r="K378" s="231"/>
      <c r="P378" s="232"/>
      <c r="Q378" s="142"/>
      <c r="R378" s="142"/>
      <c r="S378" s="142"/>
      <c r="Y378" s="232"/>
      <c r="Z378" s="142"/>
      <c r="AA378" s="142"/>
      <c r="AB378" s="142"/>
      <c r="AH378" s="232"/>
      <c r="AI378" s="142"/>
      <c r="AJ378" s="142"/>
      <c r="AK378" s="142"/>
      <c r="AQ378" s="232"/>
      <c r="AR378" s="142"/>
      <c r="AS378" s="142"/>
      <c r="AT378" s="142"/>
      <c r="AZ378" s="232"/>
      <c r="BA378" s="142"/>
      <c r="BB378" s="142"/>
      <c r="BC378" s="142"/>
      <c r="BI378" s="232"/>
      <c r="BJ378" s="142"/>
      <c r="BK378" s="142"/>
      <c r="BL378" s="142"/>
      <c r="BR378" s="232"/>
      <c r="BS378" s="142"/>
      <c r="BT378" s="142"/>
      <c r="BU378" s="142"/>
      <c r="CA378" s="232"/>
      <c r="CB378" s="142"/>
      <c r="CC378" s="142"/>
      <c r="CD378" s="142"/>
      <c r="CJ378" s="232"/>
      <c r="CK378" s="142"/>
      <c r="CL378" s="142"/>
      <c r="CM378" s="142"/>
      <c r="CS378" s="232"/>
      <c r="CT378" s="142"/>
      <c r="CU378" s="142"/>
      <c r="CV378" s="142"/>
      <c r="DB378" s="232"/>
      <c r="DC378" s="142"/>
      <c r="DD378" s="142"/>
      <c r="DE378" s="142"/>
      <c r="DK378" s="232"/>
      <c r="DL378" s="142"/>
      <c r="DM378" s="142"/>
      <c r="DN378" s="142"/>
      <c r="DT378" s="232"/>
      <c r="DU378" s="142"/>
      <c r="DV378" s="142"/>
      <c r="DW378" s="142"/>
      <c r="EC378" s="232"/>
      <c r="ED378" s="142"/>
      <c r="EE378" s="142"/>
      <c r="EF378" s="142"/>
      <c r="EL378" s="232"/>
      <c r="EM378" s="142"/>
      <c r="EN378" s="142"/>
      <c r="EO378" s="142"/>
      <c r="EU378" s="232"/>
      <c r="EV378" s="142"/>
      <c r="EW378" s="142"/>
      <c r="EX378" s="142"/>
      <c r="FD378" s="232"/>
      <c r="FE378" s="142"/>
      <c r="FF378" s="142"/>
      <c r="FG378" s="142"/>
      <c r="FM378" s="232"/>
      <c r="FN378" s="142"/>
      <c r="FO378" s="142"/>
      <c r="FP378" s="142"/>
      <c r="FV378" s="232"/>
      <c r="FW378" s="142"/>
      <c r="FX378" s="142"/>
      <c r="FY378" s="142"/>
      <c r="GE378" s="232"/>
      <c r="GF378" s="142"/>
      <c r="GG378" s="142"/>
      <c r="GH378" s="142"/>
      <c r="GN378" s="232"/>
      <c r="GO378" s="142"/>
      <c r="GP378" s="142"/>
      <c r="GQ378" s="142"/>
      <c r="GW378" s="232"/>
      <c r="GX378" s="142"/>
      <c r="GY378" s="142"/>
      <c r="GZ378" s="142"/>
      <c r="HF378" s="232"/>
      <c r="HG378" s="142"/>
      <c r="HH378" s="142"/>
      <c r="HI378" s="142"/>
      <c r="HO378" s="232"/>
      <c r="HP378" s="142"/>
      <c r="HQ378" s="142"/>
      <c r="HR378" s="142"/>
      <c r="HX378" s="232"/>
      <c r="HY378" s="142"/>
      <c r="HZ378" s="142"/>
      <c r="IA378" s="142"/>
      <c r="IG378" s="232"/>
      <c r="IH378" s="142"/>
      <c r="II378" s="142"/>
      <c r="IJ378" s="142"/>
      <c r="IP378" s="232"/>
      <c r="IQ378" s="142"/>
      <c r="IR378" s="142"/>
      <c r="IS378" s="142"/>
    </row>
    <row r="379" spans="1:11" ht="12.75">
      <c r="A379" s="72">
        <v>4</v>
      </c>
      <c r="B379" s="72"/>
      <c r="C379" s="83"/>
      <c r="D379" s="83"/>
      <c r="E379" s="83"/>
      <c r="F379" s="121" t="s">
        <v>302</v>
      </c>
      <c r="G379" s="69">
        <f>SUM(G380)</f>
        <v>80093.75</v>
      </c>
      <c r="H379" s="69">
        <f>SUM(H380)</f>
        <v>250000</v>
      </c>
      <c r="I379" s="69">
        <f>SUM(I380)</f>
        <v>288645.25</v>
      </c>
      <c r="J379" s="70">
        <f>I379/G379*100</f>
        <v>360.3842372220055</v>
      </c>
      <c r="K379" s="70">
        <f>I379/H379*100</f>
        <v>115.4581</v>
      </c>
    </row>
    <row r="380" spans="1:11" ht="12.75">
      <c r="A380" s="71"/>
      <c r="B380" s="72">
        <v>42</v>
      </c>
      <c r="C380" s="72"/>
      <c r="D380" s="72"/>
      <c r="E380" s="72">
        <v>421</v>
      </c>
      <c r="F380" s="121" t="s">
        <v>244</v>
      </c>
      <c r="G380" s="69">
        <f>SUM(G381:G382)</f>
        <v>80093.75</v>
      </c>
      <c r="H380" s="69">
        <f>SUM(H381:H382)</f>
        <v>250000</v>
      </c>
      <c r="I380" s="69">
        <f>SUM(I381:I382)</f>
        <v>288645.25</v>
      </c>
      <c r="J380" s="70">
        <f>I380/G380*100</f>
        <v>360.3842372220055</v>
      </c>
      <c r="K380" s="70">
        <f>I380/H380*100</f>
        <v>115.4581</v>
      </c>
    </row>
    <row r="381" spans="1:11" ht="12.75">
      <c r="A381" s="71"/>
      <c r="B381" s="71"/>
      <c r="C381" s="84"/>
      <c r="D381" s="161">
        <v>111</v>
      </c>
      <c r="E381" s="84">
        <v>4214</v>
      </c>
      <c r="F381" s="75" t="s">
        <v>337</v>
      </c>
      <c r="G381" s="76">
        <v>80093.75</v>
      </c>
      <c r="H381" s="76">
        <v>100000</v>
      </c>
      <c r="I381" s="76">
        <v>244386.5</v>
      </c>
      <c r="J381" s="77">
        <f>I381/G381*100</f>
        <v>305.12555598907534</v>
      </c>
      <c r="K381" s="77">
        <f>I381/H381*100</f>
        <v>244.3865</v>
      </c>
    </row>
    <row r="382" spans="1:11" ht="12.75">
      <c r="A382" s="71"/>
      <c r="B382" s="71"/>
      <c r="C382" s="84"/>
      <c r="D382" s="161">
        <v>112</v>
      </c>
      <c r="E382" s="84">
        <v>4214</v>
      </c>
      <c r="F382" s="75" t="s">
        <v>338</v>
      </c>
      <c r="G382" s="76">
        <v>0</v>
      </c>
      <c r="H382" s="76">
        <v>150000</v>
      </c>
      <c r="I382" s="76">
        <v>44258.75</v>
      </c>
      <c r="J382" s="77">
        <v>0</v>
      </c>
      <c r="K382" s="77">
        <f>I382/H382*100</f>
        <v>29.50583333333333</v>
      </c>
    </row>
    <row r="383" spans="1:10" ht="13.5">
      <c r="A383" s="233" t="s">
        <v>339</v>
      </c>
      <c r="B383" s="233"/>
      <c r="C383" s="233"/>
      <c r="D383" s="233"/>
      <c r="E383" s="233"/>
      <c r="F383" s="234"/>
      <c r="G383" s="234"/>
      <c r="H383" s="235"/>
      <c r="I383" s="235"/>
      <c r="J383" s="235"/>
    </row>
    <row r="384" spans="1:11" ht="14.25">
      <c r="A384" s="233"/>
      <c r="B384" s="233"/>
      <c r="C384" s="233"/>
      <c r="D384" s="233"/>
      <c r="E384" s="233"/>
      <c r="F384" s="236" t="s">
        <v>340</v>
      </c>
      <c r="G384" s="205">
        <f>G393+G400</f>
        <v>23875</v>
      </c>
      <c r="H384" s="205">
        <f>H393+H400</f>
        <v>221000</v>
      </c>
      <c r="I384" s="205">
        <f>I393+I400</f>
        <v>17500</v>
      </c>
      <c r="J384" s="90">
        <f>I384/G384*100</f>
        <v>73.29842931937172</v>
      </c>
      <c r="K384" s="90">
        <f>I384/H384*100</f>
        <v>7.918552036199094</v>
      </c>
    </row>
    <row r="385" spans="1:10" ht="13.5">
      <c r="A385" s="237" t="s">
        <v>341</v>
      </c>
      <c r="B385" s="237"/>
      <c r="C385" s="237"/>
      <c r="D385" s="237"/>
      <c r="E385" s="237"/>
      <c r="F385" s="237"/>
      <c r="G385" s="238"/>
      <c r="H385" s="239"/>
      <c r="I385" s="240"/>
      <c r="J385" s="240"/>
    </row>
    <row r="386" spans="1:11" ht="12.75">
      <c r="A386" s="54" t="s">
        <v>31</v>
      </c>
      <c r="B386" s="55" t="s">
        <v>32</v>
      </c>
      <c r="C386" s="55" t="s">
        <v>33</v>
      </c>
      <c r="D386" s="55"/>
      <c r="E386" s="55" t="s">
        <v>35</v>
      </c>
      <c r="F386" s="56" t="s">
        <v>36</v>
      </c>
      <c r="G386" s="19" t="s">
        <v>5</v>
      </c>
      <c r="H386" s="241" t="s">
        <v>37</v>
      </c>
      <c r="I386" s="19" t="s">
        <v>5</v>
      </c>
      <c r="J386" s="19" t="s">
        <v>7</v>
      </c>
      <c r="K386" s="21" t="s">
        <v>7</v>
      </c>
    </row>
    <row r="387" spans="1:11" ht="13.5" customHeight="1">
      <c r="A387" s="59">
        <v>1</v>
      </c>
      <c r="B387" s="59"/>
      <c r="C387" s="59"/>
      <c r="D387" s="59"/>
      <c r="E387" s="59"/>
      <c r="F387" s="60">
        <v>2</v>
      </c>
      <c r="G387" s="61" t="s">
        <v>8</v>
      </c>
      <c r="H387" s="242"/>
      <c r="I387" s="19" t="s">
        <v>10</v>
      </c>
      <c r="J387" s="63" t="s">
        <v>11</v>
      </c>
      <c r="K387" s="64" t="s">
        <v>12</v>
      </c>
    </row>
    <row r="388" spans="1:11" ht="13.5" customHeight="1">
      <c r="A388" s="59"/>
      <c r="B388" s="59"/>
      <c r="C388" s="59"/>
      <c r="D388" s="59"/>
      <c r="E388" s="59"/>
      <c r="F388" s="60"/>
      <c r="G388" s="66">
        <v>1</v>
      </c>
      <c r="H388" s="29">
        <v>2</v>
      </c>
      <c r="I388" s="29">
        <v>3</v>
      </c>
      <c r="J388" s="29">
        <v>4</v>
      </c>
      <c r="K388" s="30">
        <v>5</v>
      </c>
    </row>
    <row r="389" spans="1:11" ht="13.5">
      <c r="A389" s="191" t="s">
        <v>342</v>
      </c>
      <c r="B389" s="192"/>
      <c r="C389" s="192"/>
      <c r="D389" s="192"/>
      <c r="E389" s="192"/>
      <c r="F389" s="192"/>
      <c r="G389" s="192"/>
      <c r="H389" s="193"/>
      <c r="I389" s="193"/>
      <c r="J389" s="193"/>
      <c r="K389" s="243"/>
    </row>
    <row r="390" spans="1:11" ht="13.5">
      <c r="A390" s="143" t="s">
        <v>343</v>
      </c>
      <c r="B390" s="244"/>
      <c r="C390" s="244"/>
      <c r="D390" s="244"/>
      <c r="E390" s="244"/>
      <c r="F390" s="244"/>
      <c r="G390" s="244"/>
      <c r="H390" s="245"/>
      <c r="I390" s="245"/>
      <c r="J390" s="245"/>
      <c r="K390" s="246"/>
    </row>
    <row r="391" spans="1:11" ht="13.5">
      <c r="A391" s="144" t="s">
        <v>341</v>
      </c>
      <c r="B391" s="144"/>
      <c r="C391" s="144"/>
      <c r="D391" s="144"/>
      <c r="E391" s="144"/>
      <c r="F391" s="172"/>
      <c r="G391" s="172"/>
      <c r="H391" s="173"/>
      <c r="I391" s="143"/>
      <c r="J391" s="143"/>
      <c r="K391" s="246"/>
    </row>
    <row r="392" spans="1:11" ht="13.5">
      <c r="A392" s="190" t="s">
        <v>344</v>
      </c>
      <c r="B392" s="190"/>
      <c r="C392" s="190"/>
      <c r="D392" s="190"/>
      <c r="E392" s="190"/>
      <c r="F392" s="190"/>
      <c r="G392" s="190"/>
      <c r="H392" s="190"/>
      <c r="I392" s="190"/>
      <c r="J392" s="190"/>
      <c r="K392" s="246"/>
    </row>
    <row r="393" spans="1:11" ht="12.75">
      <c r="A393" s="67">
        <v>4</v>
      </c>
      <c r="B393" s="67"/>
      <c r="C393" s="95"/>
      <c r="D393" s="95"/>
      <c r="E393" s="95"/>
      <c r="F393" s="247" t="s">
        <v>345</v>
      </c>
      <c r="G393" s="69">
        <f>SUM(G394)</f>
        <v>0</v>
      </c>
      <c r="H393" s="69">
        <f>SUM(H394)</f>
        <v>60000</v>
      </c>
      <c r="I393" s="69">
        <f>SUM(I394)</f>
        <v>2500</v>
      </c>
      <c r="J393" s="70">
        <v>0</v>
      </c>
      <c r="K393" s="70">
        <f>I393/H393*100</f>
        <v>4.166666666666666</v>
      </c>
    </row>
    <row r="394" spans="1:11" ht="12.75">
      <c r="A394" s="71"/>
      <c r="B394" s="72">
        <v>42</v>
      </c>
      <c r="C394" s="83"/>
      <c r="D394" s="83"/>
      <c r="E394" s="83"/>
      <c r="F394" s="121" t="s">
        <v>346</v>
      </c>
      <c r="G394" s="69">
        <f>SUM(G395)</f>
        <v>0</v>
      </c>
      <c r="H394" s="69">
        <f>SUM(H395)</f>
        <v>60000</v>
      </c>
      <c r="I394" s="69">
        <f>SUM(I395)</f>
        <v>2500</v>
      </c>
      <c r="J394" s="70">
        <v>0</v>
      </c>
      <c r="K394" s="70">
        <f>I394/H394*100</f>
        <v>4.166666666666666</v>
      </c>
    </row>
    <row r="395" spans="1:11" ht="12.75">
      <c r="A395" s="78"/>
      <c r="B395" s="72"/>
      <c r="C395" s="83"/>
      <c r="D395" s="83"/>
      <c r="E395" s="72">
        <v>426</v>
      </c>
      <c r="F395" s="121" t="s">
        <v>136</v>
      </c>
      <c r="G395" s="69">
        <f>SUM(G396)</f>
        <v>0</v>
      </c>
      <c r="H395" s="69">
        <f>SUM(H396)</f>
        <v>60000</v>
      </c>
      <c r="I395" s="69">
        <f>SUM(I396)</f>
        <v>2500</v>
      </c>
      <c r="J395" s="70">
        <v>0</v>
      </c>
      <c r="K395" s="70">
        <f>I395/H395*100</f>
        <v>4.166666666666666</v>
      </c>
    </row>
    <row r="396" spans="1:11" ht="12.75">
      <c r="A396" s="71"/>
      <c r="B396" s="71"/>
      <c r="C396" s="84"/>
      <c r="D396" s="161">
        <v>113</v>
      </c>
      <c r="E396" s="84">
        <v>4264</v>
      </c>
      <c r="F396" s="75" t="s">
        <v>347</v>
      </c>
      <c r="G396" s="76">
        <v>0</v>
      </c>
      <c r="H396" s="76">
        <v>60000</v>
      </c>
      <c r="I396" s="76">
        <v>2500</v>
      </c>
      <c r="J396" s="77">
        <v>0</v>
      </c>
      <c r="K396" s="77">
        <f>I396/H396*100</f>
        <v>4.166666666666666</v>
      </c>
    </row>
    <row r="397" spans="1:11" ht="13.5">
      <c r="A397" s="212" t="s">
        <v>348</v>
      </c>
      <c r="B397" s="212"/>
      <c r="C397" s="212"/>
      <c r="D397" s="212"/>
      <c r="E397" s="212"/>
      <c r="F397" s="213"/>
      <c r="G397" s="213"/>
      <c r="H397" s="214"/>
      <c r="I397" s="214"/>
      <c r="J397" s="214"/>
      <c r="K397" s="215"/>
    </row>
    <row r="398" spans="1:10" ht="13.5">
      <c r="A398" s="144" t="s">
        <v>301</v>
      </c>
      <c r="B398" s="144"/>
      <c r="C398" s="144"/>
      <c r="D398" s="144"/>
      <c r="E398" s="144"/>
      <c r="F398" s="172"/>
      <c r="G398" s="172"/>
      <c r="H398" s="210"/>
      <c r="I398" s="210"/>
      <c r="J398" s="210"/>
    </row>
    <row r="399" spans="1:10" ht="13.5">
      <c r="A399" s="211" t="s">
        <v>335</v>
      </c>
      <c r="B399" s="211"/>
      <c r="C399" s="211"/>
      <c r="D399" s="211"/>
      <c r="E399" s="211"/>
      <c r="F399" s="211"/>
      <c r="G399" s="211"/>
      <c r="H399" s="211"/>
      <c r="I399" s="211"/>
      <c r="J399" s="211"/>
    </row>
    <row r="400" spans="1:11" ht="12.75">
      <c r="A400" s="72">
        <v>4</v>
      </c>
      <c r="B400" s="72"/>
      <c r="C400" s="83"/>
      <c r="D400" s="83"/>
      <c r="E400" s="83"/>
      <c r="F400" s="121" t="s">
        <v>302</v>
      </c>
      <c r="G400" s="69">
        <f>SUM(G401)</f>
        <v>23875</v>
      </c>
      <c r="H400" s="69">
        <f>SUM(H401)</f>
        <v>161000</v>
      </c>
      <c r="I400" s="69">
        <f>SUM(I401)</f>
        <v>15000</v>
      </c>
      <c r="J400" s="70">
        <f>I400/G400*100</f>
        <v>62.82722513089005</v>
      </c>
      <c r="K400" s="70">
        <f>I400/H400*100</f>
        <v>9.316770186335404</v>
      </c>
    </row>
    <row r="401" spans="1:11" ht="12.75">
      <c r="A401" s="71"/>
      <c r="B401" s="72">
        <v>42</v>
      </c>
      <c r="C401" s="72"/>
      <c r="D401" s="72"/>
      <c r="E401" s="72">
        <v>426</v>
      </c>
      <c r="F401" s="121" t="s">
        <v>244</v>
      </c>
      <c r="G401" s="69">
        <f>SUM(G402:G409)</f>
        <v>23875</v>
      </c>
      <c r="H401" s="69">
        <f>SUM(H402:H409)</f>
        <v>161000</v>
      </c>
      <c r="I401" s="69">
        <f>SUM(I402:I409)</f>
        <v>15000</v>
      </c>
      <c r="J401" s="70">
        <f>I401/G401*100</f>
        <v>62.82722513089005</v>
      </c>
      <c r="K401" s="70">
        <f>I401/H401*100</f>
        <v>9.316770186335404</v>
      </c>
    </row>
    <row r="402" spans="1:11" ht="12.75">
      <c r="A402" s="71"/>
      <c r="B402" s="97"/>
      <c r="C402" s="97"/>
      <c r="D402" s="161">
        <v>114</v>
      </c>
      <c r="E402" s="74">
        <v>4264</v>
      </c>
      <c r="F402" s="75" t="s">
        <v>349</v>
      </c>
      <c r="G402" s="76">
        <v>0</v>
      </c>
      <c r="H402" s="76">
        <v>11000</v>
      </c>
      <c r="I402" s="76">
        <v>0</v>
      </c>
      <c r="J402" s="77">
        <v>0</v>
      </c>
      <c r="K402" s="77">
        <f>I402/H402*100</f>
        <v>0</v>
      </c>
    </row>
    <row r="403" spans="1:11" ht="12.75">
      <c r="A403" s="71"/>
      <c r="B403" s="97"/>
      <c r="C403" s="97"/>
      <c r="D403" s="161"/>
      <c r="E403" s="74">
        <v>4264</v>
      </c>
      <c r="F403" s="75" t="s">
        <v>350</v>
      </c>
      <c r="G403" s="76">
        <v>3250</v>
      </c>
      <c r="H403" s="76">
        <v>0</v>
      </c>
      <c r="I403" s="76">
        <v>0</v>
      </c>
      <c r="J403" s="77">
        <v>0</v>
      </c>
      <c r="K403" s="77">
        <v>0</v>
      </c>
    </row>
    <row r="404" spans="1:11" ht="12.75">
      <c r="A404" s="71"/>
      <c r="B404" s="97"/>
      <c r="C404" s="97"/>
      <c r="D404" s="161"/>
      <c r="E404" s="74">
        <v>4264</v>
      </c>
      <c r="F404" s="75" t="s">
        <v>351</v>
      </c>
      <c r="G404" s="76">
        <v>20625</v>
      </c>
      <c r="H404" s="76">
        <v>0</v>
      </c>
      <c r="I404" s="76">
        <v>0</v>
      </c>
      <c r="J404" s="77">
        <v>0</v>
      </c>
      <c r="K404" s="77">
        <v>0</v>
      </c>
    </row>
    <row r="405" spans="1:11" ht="12.75">
      <c r="A405" s="71"/>
      <c r="B405" s="97"/>
      <c r="C405" s="97"/>
      <c r="D405" s="161">
        <v>115</v>
      </c>
      <c r="E405" s="74">
        <v>4264</v>
      </c>
      <c r="F405" s="75" t="s">
        <v>352</v>
      </c>
      <c r="G405" s="76">
        <v>0</v>
      </c>
      <c r="H405" s="76">
        <v>70000</v>
      </c>
      <c r="I405" s="76">
        <v>15000</v>
      </c>
      <c r="J405" s="77">
        <v>0</v>
      </c>
      <c r="K405" s="77">
        <f>I405/H405*100</f>
        <v>21.428571428571427</v>
      </c>
    </row>
    <row r="406" spans="1:11" ht="12.75">
      <c r="A406" s="71"/>
      <c r="B406" s="97"/>
      <c r="C406" s="97"/>
      <c r="D406" s="161">
        <v>116</v>
      </c>
      <c r="E406" s="74">
        <v>4264</v>
      </c>
      <c r="F406" s="75" t="s">
        <v>353</v>
      </c>
      <c r="G406" s="76">
        <v>0</v>
      </c>
      <c r="H406" s="76">
        <v>10000</v>
      </c>
      <c r="I406" s="76">
        <v>0</v>
      </c>
      <c r="J406" s="77">
        <v>0</v>
      </c>
      <c r="K406" s="77">
        <f>I406/H406*100</f>
        <v>0</v>
      </c>
    </row>
    <row r="407" spans="1:11" ht="12.75">
      <c r="A407" s="71"/>
      <c r="B407" s="97"/>
      <c r="C407" s="97"/>
      <c r="D407" s="161">
        <v>117</v>
      </c>
      <c r="E407" s="74">
        <v>4264</v>
      </c>
      <c r="F407" s="75" t="s">
        <v>354</v>
      </c>
      <c r="G407" s="76">
        <v>0</v>
      </c>
      <c r="H407" s="76">
        <v>10000</v>
      </c>
      <c r="I407" s="76">
        <v>0</v>
      </c>
      <c r="J407" s="77">
        <v>0</v>
      </c>
      <c r="K407" s="77">
        <f>I407/H407*100</f>
        <v>0</v>
      </c>
    </row>
    <row r="408" spans="1:11" ht="12.75">
      <c r="A408" s="71"/>
      <c r="B408" s="97"/>
      <c r="C408" s="97"/>
      <c r="D408" s="161">
        <v>118</v>
      </c>
      <c r="E408" s="74">
        <v>4264</v>
      </c>
      <c r="F408" s="75" t="s">
        <v>355</v>
      </c>
      <c r="G408" s="76">
        <v>0</v>
      </c>
      <c r="H408" s="76">
        <v>50000</v>
      </c>
      <c r="I408" s="76">
        <v>0</v>
      </c>
      <c r="J408" s="77">
        <v>0</v>
      </c>
      <c r="K408" s="77">
        <f>I408/H408*100</f>
        <v>0</v>
      </c>
    </row>
    <row r="409" spans="1:11" ht="12.75">
      <c r="A409" s="71"/>
      <c r="B409" s="97"/>
      <c r="C409" s="97"/>
      <c r="D409" s="161">
        <v>119</v>
      </c>
      <c r="E409" s="74">
        <v>4264</v>
      </c>
      <c r="F409" s="75" t="s">
        <v>356</v>
      </c>
      <c r="G409" s="76">
        <v>0</v>
      </c>
      <c r="H409" s="76">
        <v>10000</v>
      </c>
      <c r="I409" s="76">
        <v>0</v>
      </c>
      <c r="J409" s="77">
        <v>0</v>
      </c>
      <c r="K409" s="77">
        <f>I409/H409*100</f>
        <v>0</v>
      </c>
    </row>
    <row r="410" spans="1:10" ht="13.5">
      <c r="A410" s="184"/>
      <c r="B410" s="185"/>
      <c r="C410" s="186"/>
      <c r="D410" s="186"/>
      <c r="E410" s="186"/>
      <c r="F410" s="248"/>
      <c r="G410" s="248"/>
      <c r="H410" s="188"/>
      <c r="I410" s="188"/>
      <c r="J410" s="188"/>
    </row>
    <row r="411" spans="1:11" s="144" customFormat="1" ht="13.5" customHeight="1">
      <c r="A411" s="148"/>
      <c r="B411" s="148"/>
      <c r="C411" s="148"/>
      <c r="D411" s="148"/>
      <c r="E411" s="148"/>
      <c r="F411" s="149"/>
      <c r="G411" s="89">
        <f>G419+G450+G462+G470+G478</f>
        <v>672393.77</v>
      </c>
      <c r="H411" s="89">
        <f>H419+H450+H462+H470+H478</f>
        <v>1933000</v>
      </c>
      <c r="I411" s="89">
        <f>I419+I450+I462+I470+I478</f>
        <v>918243.1399999999</v>
      </c>
      <c r="J411" s="90">
        <f>I411/G411*100</f>
        <v>136.56330278015514</v>
      </c>
      <c r="K411" s="90">
        <f>I411/H411*100</f>
        <v>47.50352509053285</v>
      </c>
    </row>
    <row r="412" spans="1:10" s="151" customFormat="1" ht="13.5" customHeight="1">
      <c r="A412" s="143" t="s">
        <v>357</v>
      </c>
      <c r="B412" s="143"/>
      <c r="C412" s="143"/>
      <c r="D412" s="143"/>
      <c r="E412" s="143"/>
      <c r="F412" s="189"/>
      <c r="G412" s="189"/>
      <c r="H412" s="3"/>
      <c r="I412" s="3"/>
      <c r="J412" s="3"/>
    </row>
    <row r="413" spans="1:10" s="151" customFormat="1" ht="13.5">
      <c r="A413" s="143" t="s">
        <v>358</v>
      </c>
      <c r="B413" s="143"/>
      <c r="C413" s="143"/>
      <c r="D413" s="143"/>
      <c r="E413" s="143"/>
      <c r="F413" s="189"/>
      <c r="G413" s="189"/>
      <c r="H413" s="3"/>
      <c r="I413" s="3"/>
      <c r="J413" s="3"/>
    </row>
    <row r="414" spans="1:10" s="151" customFormat="1" ht="13.5">
      <c r="A414" s="211" t="s">
        <v>359</v>
      </c>
      <c r="B414" s="211"/>
      <c r="C414" s="211"/>
      <c r="D414" s="211"/>
      <c r="E414" s="211"/>
      <c r="F414" s="211"/>
      <c r="G414" s="211"/>
      <c r="H414" s="211"/>
      <c r="I414" s="211"/>
      <c r="J414" s="211"/>
    </row>
    <row r="415" spans="1:11" s="151" customFormat="1" ht="13.5">
      <c r="A415" s="54" t="s">
        <v>31</v>
      </c>
      <c r="B415" s="55" t="s">
        <v>32</v>
      </c>
      <c r="C415" s="55" t="s">
        <v>33</v>
      </c>
      <c r="D415" s="55"/>
      <c r="E415" s="55" t="s">
        <v>35</v>
      </c>
      <c r="F415" s="56" t="s">
        <v>36</v>
      </c>
      <c r="G415" s="19" t="s">
        <v>5</v>
      </c>
      <c r="H415" s="156" t="s">
        <v>37</v>
      </c>
      <c r="I415" s="19" t="s">
        <v>5</v>
      </c>
      <c r="J415" s="19" t="s">
        <v>7</v>
      </c>
      <c r="K415" s="21" t="s">
        <v>7</v>
      </c>
    </row>
    <row r="416" spans="1:11" s="58" customFormat="1" ht="14.25" customHeight="1">
      <c r="A416" s="59"/>
      <c r="B416" s="59"/>
      <c r="C416" s="59"/>
      <c r="D416" s="59"/>
      <c r="E416" s="59"/>
      <c r="F416" s="60"/>
      <c r="G416" s="61" t="s">
        <v>8</v>
      </c>
      <c r="H416" s="157"/>
      <c r="I416" s="19" t="s">
        <v>10</v>
      </c>
      <c r="J416" s="63" t="s">
        <v>11</v>
      </c>
      <c r="K416" s="64" t="s">
        <v>12</v>
      </c>
    </row>
    <row r="417" spans="1:11" s="58" customFormat="1" ht="14.25" customHeight="1">
      <c r="A417" s="59"/>
      <c r="B417" s="59"/>
      <c r="C417" s="59"/>
      <c r="D417" s="59"/>
      <c r="E417" s="59"/>
      <c r="F417" s="60"/>
      <c r="G417" s="66">
        <v>1</v>
      </c>
      <c r="H417" s="29">
        <v>2</v>
      </c>
      <c r="I417" s="29">
        <v>3</v>
      </c>
      <c r="J417" s="29">
        <v>4</v>
      </c>
      <c r="K417" s="30">
        <v>5</v>
      </c>
    </row>
    <row r="418" spans="1:11" s="58" customFormat="1" ht="14.25" customHeight="1">
      <c r="A418" s="249" t="s">
        <v>360</v>
      </c>
      <c r="B418" s="249"/>
      <c r="C418" s="249"/>
      <c r="D418" s="249"/>
      <c r="E418" s="249"/>
      <c r="F418" s="249"/>
      <c r="G418" s="249"/>
      <c r="H418" s="249"/>
      <c r="I418" s="249"/>
      <c r="J418" s="249"/>
      <c r="K418" s="250"/>
    </row>
    <row r="419" spans="1:11" s="65" customFormat="1" ht="12.75">
      <c r="A419" s="67">
        <v>3</v>
      </c>
      <c r="B419" s="67"/>
      <c r="C419" s="95"/>
      <c r="D419" s="95"/>
      <c r="E419" s="95"/>
      <c r="F419" s="247" t="s">
        <v>168</v>
      </c>
      <c r="G419" s="122">
        <f>G420+G426</f>
        <v>404668.50999999995</v>
      </c>
      <c r="H419" s="122">
        <f>H420+H426</f>
        <v>1218000</v>
      </c>
      <c r="I419" s="122">
        <f>I420+I426</f>
        <v>680952.57</v>
      </c>
      <c r="J419" s="70">
        <f>I419/G419*100</f>
        <v>168.2741684051472</v>
      </c>
      <c r="K419" s="70">
        <f>I419/H419*100</f>
        <v>55.90743596059114</v>
      </c>
    </row>
    <row r="420" spans="1:11" ht="12.75">
      <c r="A420" s="71"/>
      <c r="B420" s="72">
        <v>31</v>
      </c>
      <c r="C420" s="72"/>
      <c r="D420" s="72"/>
      <c r="E420" s="72"/>
      <c r="F420" s="68" t="s">
        <v>99</v>
      </c>
      <c r="G420" s="69">
        <f>SUM(G421:G422)</f>
        <v>0</v>
      </c>
      <c r="H420" s="69">
        <f>SUM(H421:H422)</f>
        <v>90000</v>
      </c>
      <c r="I420" s="69">
        <f>SUM(I421:I422)</f>
        <v>56306.82</v>
      </c>
      <c r="J420" s="70">
        <v>0</v>
      </c>
      <c r="K420" s="70">
        <f>I420/H420*100</f>
        <v>62.56313333333333</v>
      </c>
    </row>
    <row r="421" spans="1:11" ht="12.75">
      <c r="A421" s="71"/>
      <c r="B421" s="71"/>
      <c r="C421" s="97"/>
      <c r="D421" s="161">
        <v>120</v>
      </c>
      <c r="E421" s="74">
        <v>311</v>
      </c>
      <c r="F421" s="75" t="s">
        <v>361</v>
      </c>
      <c r="G421" s="76">
        <v>0</v>
      </c>
      <c r="H421" s="76">
        <v>60000</v>
      </c>
      <c r="I421" s="76">
        <v>48685.77</v>
      </c>
      <c r="J421" s="77">
        <v>0</v>
      </c>
      <c r="K421" s="77">
        <f>I421/H421*100</f>
        <v>81.14294999999998</v>
      </c>
    </row>
    <row r="422" spans="1:11" ht="12.75">
      <c r="A422" s="71"/>
      <c r="B422" s="71"/>
      <c r="C422" s="97"/>
      <c r="D422" s="161">
        <v>121</v>
      </c>
      <c r="E422" s="74">
        <v>313</v>
      </c>
      <c r="F422" s="75" t="s">
        <v>362</v>
      </c>
      <c r="G422" s="76">
        <v>0</v>
      </c>
      <c r="H422" s="76">
        <v>30000</v>
      </c>
      <c r="I422" s="76">
        <v>7621.05</v>
      </c>
      <c r="J422" s="77">
        <v>0</v>
      </c>
      <c r="K422" s="77">
        <f>I422/H422*100</f>
        <v>25.4035</v>
      </c>
    </row>
    <row r="423" spans="1:10" ht="12.75">
      <c r="A423" s="71"/>
      <c r="B423" s="71"/>
      <c r="C423" s="80"/>
      <c r="D423" s="181"/>
      <c r="E423" s="180"/>
      <c r="F423" s="182"/>
      <c r="G423" s="182"/>
      <c r="H423" s="164"/>
      <c r="I423" s="183"/>
      <c r="J423" s="183"/>
    </row>
    <row r="424" spans="1:10" ht="13.5">
      <c r="A424" s="144" t="s">
        <v>363</v>
      </c>
      <c r="B424" s="144"/>
      <c r="C424" s="144"/>
      <c r="D424" s="144"/>
      <c r="E424" s="144"/>
      <c r="F424" s="172"/>
      <c r="G424" s="172"/>
      <c r="H424" s="210"/>
      <c r="I424" s="210"/>
      <c r="J424" s="210"/>
    </row>
    <row r="425" spans="1:11" ht="15" customHeight="1">
      <c r="A425" s="249" t="s">
        <v>364</v>
      </c>
      <c r="B425" s="249"/>
      <c r="C425" s="249"/>
      <c r="D425" s="249"/>
      <c r="E425" s="249"/>
      <c r="F425" s="249"/>
      <c r="G425" s="249"/>
      <c r="H425" s="249"/>
      <c r="I425" s="249"/>
      <c r="J425" s="249"/>
      <c r="K425" s="215"/>
    </row>
    <row r="426" spans="1:11" ht="12.75">
      <c r="A426" s="71"/>
      <c r="B426" s="72">
        <v>32</v>
      </c>
      <c r="C426" s="72"/>
      <c r="D426" s="72"/>
      <c r="E426" s="72"/>
      <c r="F426" s="68" t="s">
        <v>109</v>
      </c>
      <c r="G426" s="69">
        <f>G427+G432</f>
        <v>404668.50999999995</v>
      </c>
      <c r="H426" s="69">
        <f>H427+H432</f>
        <v>1128000</v>
      </c>
      <c r="I426" s="69">
        <f>I427+I432</f>
        <v>624645.75</v>
      </c>
      <c r="J426" s="70">
        <f>I426/G426*100</f>
        <v>154.35986111200006</v>
      </c>
      <c r="K426" s="70">
        <f>I426/H426*100</f>
        <v>55.37639627659574</v>
      </c>
    </row>
    <row r="427" spans="1:11" ht="12.75">
      <c r="A427" s="71"/>
      <c r="B427" s="71"/>
      <c r="C427" s="83"/>
      <c r="D427" s="83"/>
      <c r="E427" s="72">
        <v>322</v>
      </c>
      <c r="F427" s="102" t="s">
        <v>111</v>
      </c>
      <c r="G427" s="69">
        <f>SUM(G428:G431)</f>
        <v>9910.16</v>
      </c>
      <c r="H427" s="69">
        <f>SUM(H428:H431)</f>
        <v>23000</v>
      </c>
      <c r="I427" s="69">
        <f>SUM(I428:I431)</f>
        <v>14941.16</v>
      </c>
      <c r="J427" s="70">
        <f>I427/G427*100</f>
        <v>150.76608248504567</v>
      </c>
      <c r="K427" s="70">
        <f>I427/H427*100</f>
        <v>64.96156521739131</v>
      </c>
    </row>
    <row r="428" spans="1:11" ht="12.75">
      <c r="A428" s="71"/>
      <c r="B428" s="71"/>
      <c r="C428" s="84"/>
      <c r="D428" s="161">
        <v>122</v>
      </c>
      <c r="E428" s="84">
        <v>3223</v>
      </c>
      <c r="F428" s="75" t="s">
        <v>365</v>
      </c>
      <c r="G428" s="76">
        <v>4340.62</v>
      </c>
      <c r="H428" s="76">
        <v>5000</v>
      </c>
      <c r="I428" s="76">
        <v>0</v>
      </c>
      <c r="J428" s="77">
        <f>I428/G428*100</f>
        <v>0</v>
      </c>
      <c r="K428" s="77">
        <f>I428/H428*100</f>
        <v>0</v>
      </c>
    </row>
    <row r="429" spans="1:11" ht="24.75">
      <c r="A429" s="71"/>
      <c r="B429" s="71"/>
      <c r="C429" s="84"/>
      <c r="D429" s="161">
        <v>123</v>
      </c>
      <c r="E429" s="84">
        <v>3224</v>
      </c>
      <c r="F429" s="75" t="s">
        <v>366</v>
      </c>
      <c r="G429" s="76">
        <v>713.27</v>
      </c>
      <c r="H429" s="76">
        <v>5000</v>
      </c>
      <c r="I429" s="76">
        <v>8779.8</v>
      </c>
      <c r="J429" s="77">
        <f>I429/G429*100</f>
        <v>1230.922371612433</v>
      </c>
      <c r="K429" s="77">
        <f>I429/H429*100</f>
        <v>175.596</v>
      </c>
    </row>
    <row r="430" spans="1:11" ht="12.75">
      <c r="A430" s="71"/>
      <c r="B430" s="71"/>
      <c r="C430" s="84"/>
      <c r="D430" s="161">
        <v>124</v>
      </c>
      <c r="E430" s="84">
        <v>3224</v>
      </c>
      <c r="F430" s="75" t="s">
        <v>367</v>
      </c>
      <c r="G430" s="76">
        <v>1218.77</v>
      </c>
      <c r="H430" s="76">
        <v>10000</v>
      </c>
      <c r="I430" s="76">
        <v>6161.36</v>
      </c>
      <c r="J430" s="77">
        <f>I430/G430*100</f>
        <v>505.5391911517349</v>
      </c>
      <c r="K430" s="77">
        <f>I430/H430*100</f>
        <v>61.613600000000005</v>
      </c>
    </row>
    <row r="431" spans="1:11" ht="12.75">
      <c r="A431" s="71"/>
      <c r="B431" s="71"/>
      <c r="C431" s="84"/>
      <c r="D431" s="161">
        <v>125</v>
      </c>
      <c r="E431" s="84">
        <v>3227</v>
      </c>
      <c r="F431" s="75" t="s">
        <v>368</v>
      </c>
      <c r="G431" s="76">
        <v>3637.5</v>
      </c>
      <c r="H431" s="76">
        <v>3000</v>
      </c>
      <c r="I431" s="76">
        <v>0</v>
      </c>
      <c r="J431" s="77">
        <f>I431/G431*100</f>
        <v>0</v>
      </c>
      <c r="K431" s="77">
        <f>I431/H431*100</f>
        <v>0</v>
      </c>
    </row>
    <row r="432" spans="1:11" ht="12.75">
      <c r="A432" s="71"/>
      <c r="B432" s="71"/>
      <c r="C432" s="72"/>
      <c r="D432" s="100"/>
      <c r="E432" s="72">
        <v>323</v>
      </c>
      <c r="F432" s="68" t="s">
        <v>113</v>
      </c>
      <c r="G432" s="69">
        <f>SUM(G433:G448)</f>
        <v>394758.35</v>
      </c>
      <c r="H432" s="69">
        <f>SUM(H433:H448)</f>
        <v>1105000</v>
      </c>
      <c r="I432" s="69">
        <f>SUM(I433:I448)</f>
        <v>609704.59</v>
      </c>
      <c r="J432" s="70">
        <f>I432/G432*100</f>
        <v>154.4500806632716</v>
      </c>
      <c r="K432" s="70">
        <f>I432/H432*100</f>
        <v>55.17688597285068</v>
      </c>
    </row>
    <row r="433" spans="1:11" ht="12.75">
      <c r="A433" s="71"/>
      <c r="B433" s="71"/>
      <c r="C433" s="84"/>
      <c r="D433" s="161">
        <v>126</v>
      </c>
      <c r="E433" s="84">
        <v>3232</v>
      </c>
      <c r="F433" s="75" t="s">
        <v>369</v>
      </c>
      <c r="G433" s="76">
        <v>82150</v>
      </c>
      <c r="H433" s="76">
        <v>250000</v>
      </c>
      <c r="I433" s="76">
        <v>150535</v>
      </c>
      <c r="J433" s="77">
        <f>I433/G433*100</f>
        <v>183.2440657334145</v>
      </c>
      <c r="K433" s="77">
        <f>I433/H433*100</f>
        <v>60.214</v>
      </c>
    </row>
    <row r="434" spans="1:11" ht="12.75">
      <c r="A434" s="71"/>
      <c r="B434" s="71"/>
      <c r="C434" s="84"/>
      <c r="D434" s="161">
        <v>127</v>
      </c>
      <c r="E434" s="84">
        <v>3234</v>
      </c>
      <c r="F434" s="75" t="s">
        <v>370</v>
      </c>
      <c r="G434" s="76">
        <v>99677.2</v>
      </c>
      <c r="H434" s="76">
        <v>350000</v>
      </c>
      <c r="I434" s="76">
        <v>177160</v>
      </c>
      <c r="J434" s="77">
        <f>I434/G434*100</f>
        <v>177.73372446256516</v>
      </c>
      <c r="K434" s="77">
        <f>I434/H434*100</f>
        <v>50.61714285714286</v>
      </c>
    </row>
    <row r="435" spans="1:11" ht="12.75">
      <c r="A435" s="71"/>
      <c r="B435" s="71"/>
      <c r="C435" s="84"/>
      <c r="D435" s="161">
        <v>128</v>
      </c>
      <c r="E435" s="84">
        <v>3234</v>
      </c>
      <c r="F435" s="75" t="s">
        <v>371</v>
      </c>
      <c r="G435" s="76">
        <v>0</v>
      </c>
      <c r="H435" s="76">
        <v>100000</v>
      </c>
      <c r="I435" s="76">
        <v>79721.03</v>
      </c>
      <c r="J435" s="77">
        <v>0</v>
      </c>
      <c r="K435" s="77">
        <f>I435/H435*100</f>
        <v>79.72103</v>
      </c>
    </row>
    <row r="436" spans="1:11" ht="12.75">
      <c r="A436" s="71"/>
      <c r="B436" s="71"/>
      <c r="C436" s="84"/>
      <c r="D436" s="161">
        <v>129</v>
      </c>
      <c r="E436" s="84">
        <v>3234</v>
      </c>
      <c r="F436" s="75" t="s">
        <v>372</v>
      </c>
      <c r="G436" s="76">
        <v>21913.15</v>
      </c>
      <c r="H436" s="76">
        <v>30000</v>
      </c>
      <c r="I436" s="76">
        <v>34613.94</v>
      </c>
      <c r="J436" s="77">
        <f>I436/G436*100</f>
        <v>157.95967261667082</v>
      </c>
      <c r="K436" s="77">
        <f>I436/H436*100</f>
        <v>115.37980000000002</v>
      </c>
    </row>
    <row r="437" spans="1:11" ht="12.75">
      <c r="A437" s="71"/>
      <c r="B437" s="71"/>
      <c r="C437" s="84"/>
      <c r="D437" s="161">
        <v>130</v>
      </c>
      <c r="E437" s="84">
        <v>3234</v>
      </c>
      <c r="F437" s="75" t="s">
        <v>373</v>
      </c>
      <c r="G437" s="76">
        <v>5937.84</v>
      </c>
      <c r="H437" s="76">
        <v>20000</v>
      </c>
      <c r="I437" s="76">
        <v>0</v>
      </c>
      <c r="J437" s="77">
        <f>I437/G437*100</f>
        <v>0</v>
      </c>
      <c r="K437" s="77">
        <f>I437/H437*100</f>
        <v>0</v>
      </c>
    </row>
    <row r="438" spans="1:11" ht="12.75">
      <c r="A438" s="71"/>
      <c r="B438" s="71"/>
      <c r="C438" s="84"/>
      <c r="D438" s="161">
        <v>131</v>
      </c>
      <c r="E438" s="84">
        <v>3234</v>
      </c>
      <c r="F438" s="75" t="s">
        <v>374</v>
      </c>
      <c r="G438" s="76">
        <v>259.29</v>
      </c>
      <c r="H438" s="76">
        <v>5000</v>
      </c>
      <c r="I438" s="76">
        <v>27638.42</v>
      </c>
      <c r="J438" s="77">
        <f>I438/G438*100</f>
        <v>10659.269543754097</v>
      </c>
      <c r="K438" s="77">
        <f>I438/H438*100</f>
        <v>552.7683999999999</v>
      </c>
    </row>
    <row r="439" spans="1:11" ht="12.75">
      <c r="A439" s="71"/>
      <c r="B439" s="71"/>
      <c r="C439" s="84"/>
      <c r="D439" s="161">
        <v>132</v>
      </c>
      <c r="E439" s="84">
        <v>3234</v>
      </c>
      <c r="F439" s="75" t="s">
        <v>375</v>
      </c>
      <c r="G439" s="76">
        <v>1413.46</v>
      </c>
      <c r="H439" s="76">
        <v>6000</v>
      </c>
      <c r="I439" s="76">
        <v>5486.68</v>
      </c>
      <c r="J439" s="77">
        <f>I439/G439*100</f>
        <v>388.1737014135526</v>
      </c>
      <c r="K439" s="77">
        <f>I439/H439*100</f>
        <v>91.44466666666668</v>
      </c>
    </row>
    <row r="440" spans="1:11" ht="12.75">
      <c r="A440" s="71"/>
      <c r="B440" s="71"/>
      <c r="C440" s="84"/>
      <c r="D440" s="161">
        <v>133</v>
      </c>
      <c r="E440" s="84">
        <v>3234</v>
      </c>
      <c r="F440" s="75" t="s">
        <v>376</v>
      </c>
      <c r="G440" s="76">
        <v>0</v>
      </c>
      <c r="H440" s="76">
        <v>1000</v>
      </c>
      <c r="I440" s="76">
        <v>27965.2</v>
      </c>
      <c r="J440" s="77">
        <v>0</v>
      </c>
      <c r="K440" s="77">
        <f>I440/H440*100</f>
        <v>2796.52</v>
      </c>
    </row>
    <row r="441" spans="1:11" ht="12.75">
      <c r="A441" s="71"/>
      <c r="B441" s="71"/>
      <c r="C441" s="84"/>
      <c r="D441" s="161">
        <v>134</v>
      </c>
      <c r="E441" s="84">
        <v>3234</v>
      </c>
      <c r="F441" s="75" t="s">
        <v>377</v>
      </c>
      <c r="G441" s="76">
        <v>33725</v>
      </c>
      <c r="H441" s="76">
        <v>100000</v>
      </c>
      <c r="I441" s="76">
        <v>1562.5</v>
      </c>
      <c r="J441" s="77">
        <f>I441/G441*100</f>
        <v>4.633061527057079</v>
      </c>
      <c r="K441" s="77">
        <f>I441/H441*100</f>
        <v>1.5625</v>
      </c>
    </row>
    <row r="442" spans="1:11" ht="12.75">
      <c r="A442" s="71"/>
      <c r="B442" s="71"/>
      <c r="C442" s="84"/>
      <c r="D442" s="161">
        <v>135</v>
      </c>
      <c r="E442" s="84">
        <v>3234</v>
      </c>
      <c r="F442" s="75" t="s">
        <v>378</v>
      </c>
      <c r="G442" s="76">
        <v>0</v>
      </c>
      <c r="H442" s="76">
        <v>1000</v>
      </c>
      <c r="I442" s="76">
        <v>0</v>
      </c>
      <c r="J442" s="77">
        <v>0</v>
      </c>
      <c r="K442" s="77">
        <f>I442/H442*100</f>
        <v>0</v>
      </c>
    </row>
    <row r="443" spans="1:11" ht="12.75">
      <c r="A443" s="71"/>
      <c r="B443" s="71"/>
      <c r="C443" s="84"/>
      <c r="D443" s="161">
        <v>136</v>
      </c>
      <c r="E443" s="84">
        <v>3234</v>
      </c>
      <c r="F443" s="75" t="s">
        <v>379</v>
      </c>
      <c r="G443" s="76">
        <v>0</v>
      </c>
      <c r="H443" s="76">
        <v>5000</v>
      </c>
      <c r="I443" s="76">
        <v>0</v>
      </c>
      <c r="J443" s="77">
        <v>0</v>
      </c>
      <c r="K443" s="77">
        <f>I443/H443*100</f>
        <v>0</v>
      </c>
    </row>
    <row r="444" spans="1:11" ht="12.75">
      <c r="A444" s="71"/>
      <c r="B444" s="71"/>
      <c r="C444" s="84"/>
      <c r="D444" s="161">
        <v>137</v>
      </c>
      <c r="E444" s="84">
        <v>3234</v>
      </c>
      <c r="F444" s="75" t="s">
        <v>380</v>
      </c>
      <c r="G444" s="76">
        <v>0</v>
      </c>
      <c r="H444" s="76">
        <v>2000</v>
      </c>
      <c r="I444" s="76">
        <v>0</v>
      </c>
      <c r="J444" s="77">
        <v>0</v>
      </c>
      <c r="K444" s="77">
        <f>I444/H444*100</f>
        <v>0</v>
      </c>
    </row>
    <row r="445" spans="1:11" ht="12.75">
      <c r="A445" s="71"/>
      <c r="B445" s="71"/>
      <c r="C445" s="84"/>
      <c r="D445" s="161">
        <v>138</v>
      </c>
      <c r="E445" s="84">
        <v>3234</v>
      </c>
      <c r="F445" s="75" t="s">
        <v>381</v>
      </c>
      <c r="G445" s="76">
        <v>0</v>
      </c>
      <c r="H445" s="76">
        <v>70000</v>
      </c>
      <c r="I445" s="76">
        <v>13440</v>
      </c>
      <c r="J445" s="77">
        <v>0</v>
      </c>
      <c r="K445" s="77">
        <f>I445/H445*100</f>
        <v>19.2</v>
      </c>
    </row>
    <row r="446" spans="1:11" ht="12.75">
      <c r="A446" s="71"/>
      <c r="B446" s="71"/>
      <c r="C446" s="84"/>
      <c r="D446" s="161">
        <v>139</v>
      </c>
      <c r="E446" s="84">
        <v>3234</v>
      </c>
      <c r="F446" s="75" t="s">
        <v>382</v>
      </c>
      <c r="G446" s="76">
        <v>0</v>
      </c>
      <c r="H446" s="76">
        <v>40000</v>
      </c>
      <c r="I446" s="76">
        <v>38165</v>
      </c>
      <c r="J446" s="77">
        <v>0</v>
      </c>
      <c r="K446" s="77">
        <f>I446/H446*100</f>
        <v>95.4125</v>
      </c>
    </row>
    <row r="447" spans="1:11" ht="12.75">
      <c r="A447" s="71"/>
      <c r="B447" s="71"/>
      <c r="C447" s="84"/>
      <c r="D447" s="161">
        <v>140</v>
      </c>
      <c r="E447" s="84">
        <v>3234</v>
      </c>
      <c r="F447" s="75" t="s">
        <v>383</v>
      </c>
      <c r="G447" s="76">
        <v>52693.67</v>
      </c>
      <c r="H447" s="76">
        <v>55000</v>
      </c>
      <c r="I447" s="76">
        <v>15170.78</v>
      </c>
      <c r="J447" s="77">
        <f>I447/G447*100</f>
        <v>28.79051696342274</v>
      </c>
      <c r="K447" s="77">
        <f>I447/H447*100</f>
        <v>27.583236363636367</v>
      </c>
    </row>
    <row r="448" spans="1:11" ht="12.75">
      <c r="A448" s="71"/>
      <c r="B448" s="71"/>
      <c r="C448" s="84"/>
      <c r="D448" s="161">
        <v>141</v>
      </c>
      <c r="E448" s="84">
        <v>3237</v>
      </c>
      <c r="F448" s="75" t="s">
        <v>384</v>
      </c>
      <c r="G448" s="76">
        <v>96988.74</v>
      </c>
      <c r="H448" s="76">
        <v>70000</v>
      </c>
      <c r="I448" s="76">
        <v>38246.04</v>
      </c>
      <c r="J448" s="77">
        <f>I448/G448*100</f>
        <v>39.433484752972355</v>
      </c>
      <c r="K448" s="77">
        <f>I448/H448*100</f>
        <v>54.6372</v>
      </c>
    </row>
    <row r="449" spans="1:11" ht="15" customHeight="1">
      <c r="A449" s="249" t="s">
        <v>385</v>
      </c>
      <c r="B449" s="249"/>
      <c r="C449" s="249"/>
      <c r="D449" s="249"/>
      <c r="E449" s="249"/>
      <c r="F449" s="249"/>
      <c r="G449" s="249"/>
      <c r="H449" s="249"/>
      <c r="I449" s="249"/>
      <c r="J449" s="249"/>
      <c r="K449" s="215"/>
    </row>
    <row r="450" spans="1:11" ht="12.75">
      <c r="A450" s="72">
        <v>4</v>
      </c>
      <c r="B450" s="72"/>
      <c r="C450" s="83"/>
      <c r="D450" s="100"/>
      <c r="E450" s="83"/>
      <c r="F450" s="68" t="s">
        <v>302</v>
      </c>
      <c r="G450" s="69">
        <f>G451</f>
        <v>201447</v>
      </c>
      <c r="H450" s="69">
        <f>H451</f>
        <v>370000</v>
      </c>
      <c r="I450" s="69">
        <f>I451</f>
        <v>134550</v>
      </c>
      <c r="J450" s="70">
        <f>I450/G450*100</f>
        <v>66.79176160478934</v>
      </c>
      <c r="K450" s="70">
        <f>I450/H450*100</f>
        <v>36.36486486486486</v>
      </c>
    </row>
    <row r="451" spans="1:11" ht="12.75">
      <c r="A451" s="71"/>
      <c r="B451" s="72">
        <v>42</v>
      </c>
      <c r="C451" s="72"/>
      <c r="D451" s="100"/>
      <c r="E451" s="72"/>
      <c r="F451" s="68" t="s">
        <v>244</v>
      </c>
      <c r="G451" s="69">
        <f>G452+G457</f>
        <v>201447</v>
      </c>
      <c r="H451" s="69">
        <f>H452+H457</f>
        <v>370000</v>
      </c>
      <c r="I451" s="69">
        <f>I452+I457</f>
        <v>134550</v>
      </c>
      <c r="J451" s="70">
        <f>I451/G451*100</f>
        <v>66.79176160478934</v>
      </c>
      <c r="K451" s="70">
        <f>I451/H451*100</f>
        <v>36.36486486486486</v>
      </c>
    </row>
    <row r="452" spans="1:11" ht="12.75">
      <c r="A452" s="71"/>
      <c r="B452" s="72"/>
      <c r="C452" s="72"/>
      <c r="D452" s="100"/>
      <c r="E452" s="72">
        <v>422</v>
      </c>
      <c r="F452" s="68" t="s">
        <v>386</v>
      </c>
      <c r="G452" s="69">
        <f>SUM(G453:G456)</f>
        <v>201447</v>
      </c>
      <c r="H452" s="69">
        <f>SUM(H453:H456)</f>
        <v>210000</v>
      </c>
      <c r="I452" s="69">
        <f>SUM(I453:I456)</f>
        <v>134550</v>
      </c>
      <c r="J452" s="70">
        <f>I452/G452*100</f>
        <v>66.79176160478934</v>
      </c>
      <c r="K452" s="70">
        <f>I452/H452*100</f>
        <v>64.07142857142857</v>
      </c>
    </row>
    <row r="453" spans="1:11" ht="12.75">
      <c r="A453" s="71"/>
      <c r="B453" s="97"/>
      <c r="C453" s="97"/>
      <c r="D453" s="161">
        <v>142</v>
      </c>
      <c r="E453" s="74">
        <v>4227</v>
      </c>
      <c r="F453" s="75" t="s">
        <v>387</v>
      </c>
      <c r="G453" s="76">
        <v>116827</v>
      </c>
      <c r="H453" s="76">
        <v>60000</v>
      </c>
      <c r="I453" s="76">
        <v>0</v>
      </c>
      <c r="J453" s="77">
        <f>I453/G453*100</f>
        <v>0</v>
      </c>
      <c r="K453" s="77">
        <f>I453/H453*100</f>
        <v>0</v>
      </c>
    </row>
    <row r="454" spans="1:11" ht="12.75">
      <c r="A454" s="71"/>
      <c r="B454" s="97"/>
      <c r="C454" s="97"/>
      <c r="D454" s="161">
        <v>143</v>
      </c>
      <c r="E454" s="74">
        <v>4227</v>
      </c>
      <c r="F454" s="75" t="s">
        <v>388</v>
      </c>
      <c r="G454" s="76">
        <v>0</v>
      </c>
      <c r="H454" s="76">
        <v>20000</v>
      </c>
      <c r="I454" s="76">
        <v>26053.75</v>
      </c>
      <c r="J454" s="77">
        <v>0</v>
      </c>
      <c r="K454" s="77">
        <f>I454/H454*100</f>
        <v>130.26875</v>
      </c>
    </row>
    <row r="455" spans="1:11" ht="12.75">
      <c r="A455" s="71"/>
      <c r="B455" s="97"/>
      <c r="C455" s="97"/>
      <c r="D455" s="161">
        <v>144</v>
      </c>
      <c r="E455" s="74">
        <v>4227</v>
      </c>
      <c r="F455" s="75" t="s">
        <v>389</v>
      </c>
      <c r="G455" s="76">
        <v>0</v>
      </c>
      <c r="H455" s="76">
        <v>50000</v>
      </c>
      <c r="I455" s="76">
        <v>39300</v>
      </c>
      <c r="J455" s="77">
        <v>0</v>
      </c>
      <c r="K455" s="77">
        <f>I455/H455*100</f>
        <v>78.60000000000001</v>
      </c>
    </row>
    <row r="456" spans="1:11" ht="12.75">
      <c r="A456" s="71"/>
      <c r="B456" s="97"/>
      <c r="C456" s="97"/>
      <c r="D456" s="161">
        <v>145</v>
      </c>
      <c r="E456" s="74">
        <v>4227</v>
      </c>
      <c r="F456" s="75" t="s">
        <v>390</v>
      </c>
      <c r="G456" s="76">
        <v>84620</v>
      </c>
      <c r="H456" s="76">
        <v>80000</v>
      </c>
      <c r="I456" s="76">
        <v>69196.25</v>
      </c>
      <c r="J456" s="77">
        <f>I456/G456*100</f>
        <v>81.77292602221698</v>
      </c>
      <c r="K456" s="77">
        <f>I456/H456*100</f>
        <v>86.4953125</v>
      </c>
    </row>
    <row r="457" spans="1:11" ht="12.75">
      <c r="A457" s="71"/>
      <c r="B457" s="72"/>
      <c r="C457" s="72"/>
      <c r="D457" s="72"/>
      <c r="E457" s="72">
        <v>423</v>
      </c>
      <c r="F457" s="68" t="s">
        <v>135</v>
      </c>
      <c r="G457" s="69">
        <f>SUM(G458:G459)</f>
        <v>0</v>
      </c>
      <c r="H457" s="69">
        <f>SUM(H458:H459)</f>
        <v>160000</v>
      </c>
      <c r="I457" s="69">
        <f>SUM(I458:I459)</f>
        <v>0</v>
      </c>
      <c r="J457" s="70">
        <v>0</v>
      </c>
      <c r="K457" s="70">
        <f>I457/H457*100</f>
        <v>0</v>
      </c>
    </row>
    <row r="458" spans="1:11" ht="12.75">
      <c r="A458" s="97"/>
      <c r="B458" s="97"/>
      <c r="C458" s="97"/>
      <c r="D458" s="161">
        <v>146</v>
      </c>
      <c r="E458" s="74">
        <v>4231</v>
      </c>
      <c r="F458" s="75" t="s">
        <v>391</v>
      </c>
      <c r="G458" s="76">
        <v>0</v>
      </c>
      <c r="H458" s="76">
        <v>100000</v>
      </c>
      <c r="I458" s="76">
        <v>0</v>
      </c>
      <c r="J458" s="77">
        <v>0</v>
      </c>
      <c r="K458" s="77">
        <f>I458/H458*100</f>
        <v>0</v>
      </c>
    </row>
    <row r="459" spans="1:11" ht="12.75">
      <c r="A459" s="97"/>
      <c r="B459" s="97"/>
      <c r="C459" s="97"/>
      <c r="D459" s="161">
        <v>147</v>
      </c>
      <c r="E459" s="74">
        <v>4231</v>
      </c>
      <c r="F459" s="75" t="s">
        <v>392</v>
      </c>
      <c r="G459" s="76">
        <v>0</v>
      </c>
      <c r="H459" s="76">
        <v>60000</v>
      </c>
      <c r="I459" s="76">
        <v>0</v>
      </c>
      <c r="J459" s="77">
        <v>0</v>
      </c>
      <c r="K459" s="77">
        <f>I459/H459*100</f>
        <v>0</v>
      </c>
    </row>
    <row r="460" spans="1:10" s="1" customFormat="1" ht="13.5">
      <c r="A460" s="143" t="s">
        <v>334</v>
      </c>
      <c r="B460" s="143"/>
      <c r="C460" s="143"/>
      <c r="D460" s="143"/>
      <c r="E460" s="143"/>
      <c r="F460" s="189"/>
      <c r="G460" s="189"/>
      <c r="H460" s="227"/>
      <c r="I460" s="227"/>
      <c r="J460" s="227"/>
    </row>
    <row r="461" spans="1:11" ht="15" customHeight="1">
      <c r="A461" s="249" t="s">
        <v>393</v>
      </c>
      <c r="B461" s="249"/>
      <c r="C461" s="249"/>
      <c r="D461" s="249"/>
      <c r="E461" s="249"/>
      <c r="F461" s="249"/>
      <c r="G461" s="249"/>
      <c r="H461" s="249"/>
      <c r="I461" s="249"/>
      <c r="J461" s="249"/>
      <c r="K461" s="215"/>
    </row>
    <row r="462" spans="1:11" ht="12.75">
      <c r="A462" s="71"/>
      <c r="B462" s="72">
        <v>32</v>
      </c>
      <c r="C462" s="72"/>
      <c r="D462" s="72"/>
      <c r="E462" s="72"/>
      <c r="F462" s="68" t="s">
        <v>109</v>
      </c>
      <c r="G462" s="69">
        <f>G463+G466</f>
        <v>56278.259999999995</v>
      </c>
      <c r="H462" s="69">
        <f>H463+H466</f>
        <v>123000</v>
      </c>
      <c r="I462" s="69">
        <f>I463+I466</f>
        <v>54345.57</v>
      </c>
      <c r="J462" s="70">
        <f>I462/G462*100</f>
        <v>96.56583199267355</v>
      </c>
      <c r="K462" s="70">
        <f>I462/H462*100</f>
        <v>44.18339024390244</v>
      </c>
    </row>
    <row r="463" spans="1:11" ht="12.75">
      <c r="A463" s="71"/>
      <c r="B463" s="71"/>
      <c r="C463" s="72"/>
      <c r="D463" s="72"/>
      <c r="E463" s="72">
        <v>322</v>
      </c>
      <c r="F463" s="68" t="s">
        <v>111</v>
      </c>
      <c r="G463" s="69">
        <f>SUM(G464:G465)</f>
        <v>43243.28</v>
      </c>
      <c r="H463" s="69">
        <f>SUM(H464:H465)</f>
        <v>73000</v>
      </c>
      <c r="I463" s="69">
        <f>SUM(I464:I465)</f>
        <v>38039.32</v>
      </c>
      <c r="J463" s="70">
        <f>I463/G463*100</f>
        <v>87.96585272902519</v>
      </c>
      <c r="K463" s="70">
        <f>I463/H463*100</f>
        <v>52.108657534246575</v>
      </c>
    </row>
    <row r="464" spans="1:11" ht="13.5">
      <c r="A464" s="251"/>
      <c r="B464" s="84"/>
      <c r="C464" s="84"/>
      <c r="D464" s="161">
        <v>148</v>
      </c>
      <c r="E464" s="84">
        <v>3223</v>
      </c>
      <c r="F464" s="75" t="s">
        <v>394</v>
      </c>
      <c r="G464" s="76">
        <v>1202.38</v>
      </c>
      <c r="H464" s="76">
        <v>3000</v>
      </c>
      <c r="I464" s="76">
        <v>899.49</v>
      </c>
      <c r="J464" s="77">
        <f>I464/G464*100</f>
        <v>74.80912856168598</v>
      </c>
      <c r="K464" s="77">
        <f>I464/H464*100</f>
        <v>29.982999999999997</v>
      </c>
    </row>
    <row r="465" spans="1:11" ht="13.5">
      <c r="A465" s="251"/>
      <c r="B465" s="84"/>
      <c r="C465" s="84"/>
      <c r="D465" s="161">
        <v>149</v>
      </c>
      <c r="E465" s="84">
        <v>3223</v>
      </c>
      <c r="F465" s="75" t="s">
        <v>395</v>
      </c>
      <c r="G465" s="76">
        <v>42040.9</v>
      </c>
      <c r="H465" s="76">
        <v>70000</v>
      </c>
      <c r="I465" s="76">
        <v>37139.83</v>
      </c>
      <c r="J465" s="77">
        <f>I465/G465*100</f>
        <v>88.34213825108407</v>
      </c>
      <c r="K465" s="77">
        <f>I465/H465*100</f>
        <v>53.056900000000006</v>
      </c>
    </row>
    <row r="466" spans="1:11" ht="13.5">
      <c r="A466" s="252"/>
      <c r="B466" s="83"/>
      <c r="C466" s="72"/>
      <c r="D466" s="100"/>
      <c r="E466" s="72">
        <v>323</v>
      </c>
      <c r="F466" s="68" t="s">
        <v>113</v>
      </c>
      <c r="G466" s="69">
        <f>SUM(G467)</f>
        <v>13034.98</v>
      </c>
      <c r="H466" s="69">
        <f>SUM(H467)</f>
        <v>50000</v>
      </c>
      <c r="I466" s="69">
        <f>SUM(I467)</f>
        <v>16306.25</v>
      </c>
      <c r="J466" s="70">
        <f>I466/G466*100</f>
        <v>125.0960876042771</v>
      </c>
      <c r="K466" s="70">
        <f>I466/H466*100</f>
        <v>32.6125</v>
      </c>
    </row>
    <row r="467" spans="1:11" ht="13.5">
      <c r="A467" s="251"/>
      <c r="B467" s="84"/>
      <c r="C467" s="97"/>
      <c r="D467" s="161">
        <v>150</v>
      </c>
      <c r="E467" s="74">
        <v>3232</v>
      </c>
      <c r="F467" s="75" t="s">
        <v>396</v>
      </c>
      <c r="G467" s="76">
        <v>13034.98</v>
      </c>
      <c r="H467" s="76">
        <v>50000</v>
      </c>
      <c r="I467" s="76">
        <v>16306.25</v>
      </c>
      <c r="J467" s="77">
        <f>I467/G467*100</f>
        <v>125.0960876042771</v>
      </c>
      <c r="K467" s="77">
        <f>I467/H467*100</f>
        <v>32.6125</v>
      </c>
    </row>
    <row r="468" spans="1:10" ht="13.5">
      <c r="A468" s="151" t="s">
        <v>363</v>
      </c>
      <c r="B468" s="151"/>
      <c r="C468" s="151"/>
      <c r="D468" s="151"/>
      <c r="E468" s="151"/>
      <c r="F468" s="176"/>
      <c r="G468" s="176"/>
      <c r="H468" s="177"/>
      <c r="I468" s="177"/>
      <c r="J468" s="177"/>
    </row>
    <row r="469" spans="1:11" ht="15" customHeight="1">
      <c r="A469" s="249" t="s">
        <v>397</v>
      </c>
      <c r="B469" s="249"/>
      <c r="C469" s="249"/>
      <c r="D469" s="249"/>
      <c r="E469" s="249"/>
      <c r="F469" s="249"/>
      <c r="G469" s="249"/>
      <c r="H469" s="249"/>
      <c r="I469" s="249"/>
      <c r="J469" s="249"/>
      <c r="K469" s="215"/>
    </row>
    <row r="470" spans="1:11" ht="12.75">
      <c r="A470" s="71"/>
      <c r="B470" s="72">
        <v>32</v>
      </c>
      <c r="C470" s="72"/>
      <c r="D470" s="72"/>
      <c r="E470" s="72"/>
      <c r="F470" s="68" t="s">
        <v>109</v>
      </c>
      <c r="G470" s="69">
        <f>G471+G473+G476</f>
        <v>10000</v>
      </c>
      <c r="H470" s="69">
        <f>H471+H473+H476</f>
        <v>92000</v>
      </c>
      <c r="I470" s="69">
        <f>I471+I473+I476</f>
        <v>6150</v>
      </c>
      <c r="J470" s="70">
        <f>I470/G470*100</f>
        <v>61.5</v>
      </c>
      <c r="K470" s="70">
        <f>I470/H470*100</f>
        <v>6.684782608695652</v>
      </c>
    </row>
    <row r="471" spans="1:11" ht="12.75">
      <c r="A471" s="71"/>
      <c r="B471" s="71"/>
      <c r="C471" s="72"/>
      <c r="D471" s="72"/>
      <c r="E471" s="72">
        <v>322</v>
      </c>
      <c r="F471" s="68" t="s">
        <v>111</v>
      </c>
      <c r="G471" s="69">
        <f>SUM(G472:G472)</f>
        <v>0</v>
      </c>
      <c r="H471" s="69">
        <f>SUM(H472:H472)</f>
        <v>10000</v>
      </c>
      <c r="I471" s="69">
        <f>SUM(I472:I472)</f>
        <v>0</v>
      </c>
      <c r="J471" s="70">
        <v>0</v>
      </c>
      <c r="K471" s="70">
        <f>I471/H471*100</f>
        <v>0</v>
      </c>
    </row>
    <row r="472" spans="1:11" ht="13.5">
      <c r="A472" s="251"/>
      <c r="B472" s="84"/>
      <c r="C472" s="84"/>
      <c r="D472" s="161">
        <v>151</v>
      </c>
      <c r="E472" s="84">
        <v>3224</v>
      </c>
      <c r="F472" s="75" t="s">
        <v>398</v>
      </c>
      <c r="G472" s="76">
        <v>0</v>
      </c>
      <c r="H472" s="76">
        <v>10000</v>
      </c>
      <c r="I472" s="76">
        <v>0</v>
      </c>
      <c r="J472" s="77">
        <v>0</v>
      </c>
      <c r="K472" s="77">
        <f>I472/H472*100</f>
        <v>0</v>
      </c>
    </row>
    <row r="473" spans="1:11" ht="13.5">
      <c r="A473" s="252"/>
      <c r="B473" s="83"/>
      <c r="C473" s="72"/>
      <c r="D473" s="100"/>
      <c r="E473" s="72">
        <v>323</v>
      </c>
      <c r="F473" s="68" t="s">
        <v>113</v>
      </c>
      <c r="G473" s="69">
        <f>SUM(G474:G475)</f>
        <v>10000</v>
      </c>
      <c r="H473" s="69">
        <f>SUM(H474:H475)</f>
        <v>80000</v>
      </c>
      <c r="I473" s="69">
        <f>SUM(I474:I475)</f>
        <v>6150</v>
      </c>
      <c r="J473" s="70">
        <f>I473/G473*100</f>
        <v>61.5</v>
      </c>
      <c r="K473" s="70">
        <f>I473/H473*100</f>
        <v>7.6875</v>
      </c>
    </row>
    <row r="474" spans="1:11" ht="13.5">
      <c r="A474" s="251"/>
      <c r="B474" s="84"/>
      <c r="C474" s="97"/>
      <c r="D474" s="161">
        <v>152</v>
      </c>
      <c r="E474" s="74">
        <v>3232</v>
      </c>
      <c r="F474" s="75" t="s">
        <v>399</v>
      </c>
      <c r="G474" s="76">
        <v>10000</v>
      </c>
      <c r="H474" s="76">
        <v>60000</v>
      </c>
      <c r="I474" s="76">
        <v>6150</v>
      </c>
      <c r="J474" s="77">
        <f>I474/G474*100</f>
        <v>61.5</v>
      </c>
      <c r="K474" s="77">
        <f>I474/H474*100</f>
        <v>10.25</v>
      </c>
    </row>
    <row r="475" spans="1:11" ht="13.5">
      <c r="A475" s="251"/>
      <c r="B475" s="84"/>
      <c r="C475" s="97"/>
      <c r="D475" s="161">
        <v>153</v>
      </c>
      <c r="E475" s="74">
        <v>3232</v>
      </c>
      <c r="F475" s="75" t="s">
        <v>400</v>
      </c>
      <c r="G475" s="76">
        <v>0</v>
      </c>
      <c r="H475" s="76">
        <v>20000</v>
      </c>
      <c r="I475" s="76">
        <v>0</v>
      </c>
      <c r="J475" s="77">
        <v>0</v>
      </c>
      <c r="K475" s="77">
        <f>I475/H475*100</f>
        <v>0</v>
      </c>
    </row>
    <row r="476" spans="1:11" ht="13.5">
      <c r="A476" s="252"/>
      <c r="B476" s="83"/>
      <c r="C476" s="72"/>
      <c r="D476" s="100"/>
      <c r="E476" s="72">
        <v>329</v>
      </c>
      <c r="F476" s="68" t="s">
        <v>191</v>
      </c>
      <c r="G476" s="69">
        <f>SUM(G477)</f>
        <v>0</v>
      </c>
      <c r="H476" s="69">
        <f>SUM(H477)</f>
        <v>2000</v>
      </c>
      <c r="I476" s="69">
        <f>SUM(I477)</f>
        <v>0</v>
      </c>
      <c r="J476" s="70">
        <v>0</v>
      </c>
      <c r="K476" s="70">
        <f>I476/H476*100</f>
        <v>0</v>
      </c>
    </row>
    <row r="477" spans="1:11" ht="13.5">
      <c r="A477" s="251"/>
      <c r="B477" s="84"/>
      <c r="C477" s="97"/>
      <c r="D477" s="161">
        <v>154</v>
      </c>
      <c r="E477" s="74">
        <v>3299</v>
      </c>
      <c r="F477" s="75" t="s">
        <v>401</v>
      </c>
      <c r="G477" s="76">
        <v>0</v>
      </c>
      <c r="H477" s="76">
        <v>2000</v>
      </c>
      <c r="I477" s="76">
        <v>0</v>
      </c>
      <c r="J477" s="77">
        <v>0</v>
      </c>
      <c r="K477" s="77">
        <f>I477/H477*100</f>
        <v>0</v>
      </c>
    </row>
    <row r="478" spans="1:11" ht="12.75">
      <c r="A478" s="72">
        <v>4</v>
      </c>
      <c r="B478" s="72"/>
      <c r="C478" s="83"/>
      <c r="D478" s="83"/>
      <c r="E478" s="83"/>
      <c r="F478" s="121" t="s">
        <v>302</v>
      </c>
      <c r="G478" s="69">
        <f>SUM(G479+G481)</f>
        <v>0</v>
      </c>
      <c r="H478" s="69">
        <f>SUM(H479+H481)</f>
        <v>130000</v>
      </c>
      <c r="I478" s="69">
        <f>SUM(I479+I481)</f>
        <v>42245</v>
      </c>
      <c r="J478" s="70">
        <v>0</v>
      </c>
      <c r="K478" s="70">
        <f>I478/H478*100</f>
        <v>32.496153846153845</v>
      </c>
    </row>
    <row r="479" spans="1:11" ht="12.75">
      <c r="A479" s="72"/>
      <c r="B479" s="72">
        <v>42</v>
      </c>
      <c r="C479" s="83"/>
      <c r="D479" s="83"/>
      <c r="E479" s="72">
        <v>421</v>
      </c>
      <c r="F479" s="121" t="s">
        <v>244</v>
      </c>
      <c r="G479" s="69">
        <f>SUM(G480)</f>
        <v>0</v>
      </c>
      <c r="H479" s="69">
        <f>SUM(H480)</f>
        <v>50000</v>
      </c>
      <c r="I479" s="69">
        <f>SUM(I480)</f>
        <v>0</v>
      </c>
      <c r="J479" s="70">
        <v>0</v>
      </c>
      <c r="K479" s="70">
        <f>I479/H479*100</f>
        <v>0</v>
      </c>
    </row>
    <row r="480" spans="1:11" ht="12.75">
      <c r="A480" s="71"/>
      <c r="B480" s="71"/>
      <c r="C480" s="84"/>
      <c r="D480" s="161">
        <v>155</v>
      </c>
      <c r="E480" s="84">
        <v>4213</v>
      </c>
      <c r="F480" s="75" t="s">
        <v>402</v>
      </c>
      <c r="G480" s="76">
        <v>0</v>
      </c>
      <c r="H480" s="76">
        <v>50000</v>
      </c>
      <c r="I480" s="76">
        <v>0</v>
      </c>
      <c r="J480" s="77">
        <v>0</v>
      </c>
      <c r="K480" s="77">
        <f>I480/H480*100</f>
        <v>0</v>
      </c>
    </row>
    <row r="481" spans="1:11" ht="12.75">
      <c r="A481" s="72"/>
      <c r="B481" s="72"/>
      <c r="C481" s="83"/>
      <c r="D481" s="100"/>
      <c r="E481" s="72">
        <v>422</v>
      </c>
      <c r="F481" s="68" t="s">
        <v>386</v>
      </c>
      <c r="G481" s="69">
        <f>SUM(G482)</f>
        <v>0</v>
      </c>
      <c r="H481" s="69">
        <f>SUM(H482)</f>
        <v>80000</v>
      </c>
      <c r="I481" s="69">
        <f>SUM(I482)</f>
        <v>42245</v>
      </c>
      <c r="J481" s="70">
        <v>0</v>
      </c>
      <c r="K481" s="70">
        <f>I481/H481*100</f>
        <v>52.80625</v>
      </c>
    </row>
    <row r="482" spans="1:11" ht="12.75">
      <c r="A482" s="97"/>
      <c r="B482" s="97"/>
      <c r="C482" s="84"/>
      <c r="D482" s="161">
        <v>156</v>
      </c>
      <c r="E482" s="74">
        <v>4227</v>
      </c>
      <c r="F482" s="75" t="s">
        <v>403</v>
      </c>
      <c r="G482" s="76">
        <v>0</v>
      </c>
      <c r="H482" s="76">
        <v>80000</v>
      </c>
      <c r="I482" s="76">
        <v>42245</v>
      </c>
      <c r="J482" s="77">
        <v>0</v>
      </c>
      <c r="K482" s="77">
        <f>I482/H482*100</f>
        <v>52.80625</v>
      </c>
    </row>
    <row r="483" spans="1:10" s="111" customFormat="1" ht="27" customHeight="1">
      <c r="A483" s="144"/>
      <c r="B483" s="144"/>
      <c r="C483" s="144"/>
      <c r="D483" s="144"/>
      <c r="E483" s="144"/>
      <c r="F483" s="172"/>
      <c r="G483" s="172"/>
      <c r="H483" s="253"/>
      <c r="I483" s="253"/>
      <c r="J483" s="253"/>
    </row>
    <row r="484" spans="1:11" s="143" customFormat="1" ht="21.75" customHeight="1">
      <c r="A484" s="144"/>
      <c r="B484" s="144"/>
      <c r="C484" s="144"/>
      <c r="D484" s="144"/>
      <c r="E484" s="144"/>
      <c r="F484" s="254" t="s">
        <v>404</v>
      </c>
      <c r="G484" s="255">
        <f>G492</f>
        <v>0</v>
      </c>
      <c r="H484" s="255">
        <f>H492</f>
        <v>16100</v>
      </c>
      <c r="I484" s="255">
        <f>I492</f>
        <v>1875</v>
      </c>
      <c r="J484" s="90">
        <v>0</v>
      </c>
      <c r="K484" s="90">
        <f>I484/H484*100</f>
        <v>11.645962732919255</v>
      </c>
    </row>
    <row r="485" spans="1:10" s="151" customFormat="1" ht="13.5">
      <c r="A485" s="143" t="s">
        <v>405</v>
      </c>
      <c r="B485" s="143"/>
      <c r="C485" s="143"/>
      <c r="D485" s="143"/>
      <c r="E485" s="143"/>
      <c r="F485" s="189"/>
      <c r="G485" s="189"/>
      <c r="H485" s="227"/>
      <c r="I485" s="143"/>
      <c r="J485" s="143"/>
    </row>
    <row r="486" spans="1:10" s="151" customFormat="1" ht="13.5">
      <c r="A486" s="143" t="s">
        <v>341</v>
      </c>
      <c r="B486" s="143"/>
      <c r="C486" s="143"/>
      <c r="D486" s="143"/>
      <c r="E486" s="143"/>
      <c r="F486" s="189"/>
      <c r="G486" s="189"/>
      <c r="H486" s="227"/>
      <c r="I486" s="143"/>
      <c r="J486" s="143"/>
    </row>
    <row r="487" spans="1:10" s="151" customFormat="1" ht="13.5">
      <c r="A487" s="190" t="s">
        <v>406</v>
      </c>
      <c r="B487" s="190"/>
      <c r="C487" s="190"/>
      <c r="D487" s="190"/>
      <c r="E487" s="190"/>
      <c r="F487" s="190"/>
      <c r="G487" s="190"/>
      <c r="H487" s="190"/>
      <c r="I487" s="190"/>
      <c r="J487" s="190"/>
    </row>
    <row r="488" spans="1:11" s="151" customFormat="1" ht="13.5">
      <c r="A488" s="54" t="s">
        <v>31</v>
      </c>
      <c r="B488" s="55" t="s">
        <v>32</v>
      </c>
      <c r="C488" s="55" t="s">
        <v>33</v>
      </c>
      <c r="D488" s="55"/>
      <c r="E488" s="55" t="s">
        <v>35</v>
      </c>
      <c r="F488" s="56" t="s">
        <v>36</v>
      </c>
      <c r="G488" s="19" t="s">
        <v>5</v>
      </c>
      <c r="H488" s="156" t="s">
        <v>37</v>
      </c>
      <c r="I488" s="19" t="s">
        <v>5</v>
      </c>
      <c r="J488" s="19" t="s">
        <v>7</v>
      </c>
      <c r="K488" s="21" t="s">
        <v>7</v>
      </c>
    </row>
    <row r="489" spans="1:11" s="58" customFormat="1" ht="14.25" customHeight="1">
      <c r="A489" s="59">
        <v>1</v>
      </c>
      <c r="B489" s="59"/>
      <c r="C489" s="59"/>
      <c r="D489" s="59"/>
      <c r="E489" s="59"/>
      <c r="F489" s="60">
        <v>2</v>
      </c>
      <c r="G489" s="61" t="s">
        <v>8</v>
      </c>
      <c r="H489" s="157"/>
      <c r="I489" s="19" t="s">
        <v>10</v>
      </c>
      <c r="J489" s="63" t="s">
        <v>11</v>
      </c>
      <c r="K489" s="64" t="s">
        <v>12</v>
      </c>
    </row>
    <row r="490" spans="1:11" s="58" customFormat="1" ht="14.25" customHeight="1">
      <c r="A490" s="59"/>
      <c r="B490" s="59"/>
      <c r="C490" s="59"/>
      <c r="D490" s="59"/>
      <c r="E490" s="59"/>
      <c r="F490" s="60"/>
      <c r="G490" s="66">
        <v>1</v>
      </c>
      <c r="H490" s="29">
        <v>2</v>
      </c>
      <c r="I490" s="29">
        <v>3</v>
      </c>
      <c r="J490" s="29">
        <v>4</v>
      </c>
      <c r="K490" s="30">
        <v>5</v>
      </c>
    </row>
    <row r="491" spans="1:11" s="58" customFormat="1" ht="14.25" customHeight="1">
      <c r="A491" s="256" t="s">
        <v>407</v>
      </c>
      <c r="B491" s="256"/>
      <c r="C491" s="256"/>
      <c r="D491" s="256"/>
      <c r="E491" s="256"/>
      <c r="F491" s="256"/>
      <c r="G491" s="256"/>
      <c r="H491" s="256"/>
      <c r="I491" s="256"/>
      <c r="J491" s="256"/>
      <c r="K491" s="257"/>
    </row>
    <row r="492" spans="1:11" s="65" customFormat="1" ht="12.75">
      <c r="A492" s="67">
        <v>3</v>
      </c>
      <c r="B492" s="67"/>
      <c r="C492" s="95"/>
      <c r="D492" s="95"/>
      <c r="E492" s="95"/>
      <c r="F492" s="68" t="s">
        <v>168</v>
      </c>
      <c r="G492" s="69">
        <f>G493+G497</f>
        <v>0</v>
      </c>
      <c r="H492" s="69">
        <f>H493+H497</f>
        <v>16100</v>
      </c>
      <c r="I492" s="69">
        <f>I493+I497</f>
        <v>1875</v>
      </c>
      <c r="J492" s="70">
        <v>0</v>
      </c>
      <c r="K492" s="70">
        <f>I492/H492*100</f>
        <v>11.645962732919255</v>
      </c>
    </row>
    <row r="493" spans="1:11" ht="12.75">
      <c r="A493" s="71"/>
      <c r="B493" s="72">
        <v>32</v>
      </c>
      <c r="C493" s="72"/>
      <c r="D493" s="72"/>
      <c r="E493" s="72"/>
      <c r="F493" s="68" t="s">
        <v>172</v>
      </c>
      <c r="G493" s="69">
        <f>SUM(G494)</f>
        <v>0</v>
      </c>
      <c r="H493" s="69">
        <f>SUM(H494)</f>
        <v>13000</v>
      </c>
      <c r="I493" s="69">
        <f>SUM(I494)</f>
        <v>1875</v>
      </c>
      <c r="J493" s="70">
        <v>0</v>
      </c>
      <c r="K493" s="70">
        <f>I493/H493*100</f>
        <v>14.423076923076922</v>
      </c>
    </row>
    <row r="494" spans="1:11" ht="12.75">
      <c r="A494" s="71"/>
      <c r="B494" s="72"/>
      <c r="C494" s="258"/>
      <c r="D494" s="258"/>
      <c r="E494" s="259">
        <v>329</v>
      </c>
      <c r="F494" s="260" t="s">
        <v>408</v>
      </c>
      <c r="G494" s="69">
        <f>SUM(G495:G496)</f>
        <v>0</v>
      </c>
      <c r="H494" s="69">
        <f>SUM(H495:H496)</f>
        <v>13000</v>
      </c>
      <c r="I494" s="69">
        <f>SUM(I495:I496)</f>
        <v>1875</v>
      </c>
      <c r="J494" s="70">
        <v>0</v>
      </c>
      <c r="K494" s="70">
        <f>I494/H494*100</f>
        <v>14.423076923076922</v>
      </c>
    </row>
    <row r="495" spans="1:11" ht="12.75">
      <c r="A495" s="71"/>
      <c r="B495" s="71"/>
      <c r="C495" s="84"/>
      <c r="D495" s="161">
        <v>157</v>
      </c>
      <c r="E495" s="84">
        <v>3299</v>
      </c>
      <c r="F495" s="75" t="s">
        <v>409</v>
      </c>
      <c r="G495" s="76">
        <v>0</v>
      </c>
      <c r="H495" s="76">
        <v>5000</v>
      </c>
      <c r="I495" s="76">
        <v>1875</v>
      </c>
      <c r="J495" s="77">
        <v>0</v>
      </c>
      <c r="K495" s="77">
        <f>I495/H495*100</f>
        <v>37.5</v>
      </c>
    </row>
    <row r="496" spans="1:11" ht="12.75">
      <c r="A496" s="71"/>
      <c r="B496" s="71"/>
      <c r="C496" s="84"/>
      <c r="D496" s="161">
        <v>158</v>
      </c>
      <c r="E496" s="84">
        <v>3299</v>
      </c>
      <c r="F496" s="75" t="s">
        <v>410</v>
      </c>
      <c r="G496" s="76">
        <v>0</v>
      </c>
      <c r="H496" s="76">
        <v>8000</v>
      </c>
      <c r="I496" s="76">
        <v>0</v>
      </c>
      <c r="J496" s="77">
        <v>0</v>
      </c>
      <c r="K496" s="77">
        <f>I496/H496*100</f>
        <v>0</v>
      </c>
    </row>
    <row r="497" spans="1:11" ht="12.75">
      <c r="A497" s="71"/>
      <c r="B497" s="72">
        <v>36</v>
      </c>
      <c r="C497" s="72"/>
      <c r="D497" s="100"/>
      <c r="E497" s="72"/>
      <c r="F497" s="68" t="s">
        <v>238</v>
      </c>
      <c r="G497" s="69">
        <f>SUM(G498)</f>
        <v>0</v>
      </c>
      <c r="H497" s="69">
        <f>SUM(H498)</f>
        <v>3100</v>
      </c>
      <c r="I497" s="69">
        <f>SUM(I498)</f>
        <v>0</v>
      </c>
      <c r="J497" s="70">
        <v>0</v>
      </c>
      <c r="K497" s="70">
        <f>I497/H497*100</f>
        <v>0</v>
      </c>
    </row>
    <row r="498" spans="1:11" ht="12.75">
      <c r="A498" s="71"/>
      <c r="B498" s="72"/>
      <c r="C498" s="73"/>
      <c r="D498" s="100"/>
      <c r="E498" s="72">
        <v>363</v>
      </c>
      <c r="F498" s="102" t="s">
        <v>238</v>
      </c>
      <c r="G498" s="69">
        <f>SUM(G499)</f>
        <v>0</v>
      </c>
      <c r="H498" s="69">
        <f>SUM(H499)</f>
        <v>3100</v>
      </c>
      <c r="I498" s="69">
        <f>SUM(I499)</f>
        <v>0</v>
      </c>
      <c r="J498" s="70">
        <v>0</v>
      </c>
      <c r="K498" s="70">
        <f>I498/H498*100</f>
        <v>0</v>
      </c>
    </row>
    <row r="499" spans="1:11" ht="12.75">
      <c r="A499" s="71"/>
      <c r="B499" s="97"/>
      <c r="C499" s="97"/>
      <c r="D499" s="161">
        <v>159</v>
      </c>
      <c r="E499" s="74">
        <v>3632</v>
      </c>
      <c r="F499" s="75" t="s">
        <v>411</v>
      </c>
      <c r="G499" s="76">
        <v>0</v>
      </c>
      <c r="H499" s="76">
        <v>3100</v>
      </c>
      <c r="I499" s="76">
        <v>0</v>
      </c>
      <c r="J499" s="77">
        <v>0</v>
      </c>
      <c r="K499" s="77">
        <f>I499/H499*100</f>
        <v>0</v>
      </c>
    </row>
    <row r="500" spans="1:10" ht="12.75">
      <c r="A500" s="80"/>
      <c r="B500" s="80"/>
      <c r="C500" s="180"/>
      <c r="D500" s="181"/>
      <c r="E500" s="180"/>
      <c r="F500" s="182"/>
      <c r="G500" s="182"/>
      <c r="H500" s="164"/>
      <c r="I500" s="183"/>
      <c r="J500" s="183"/>
    </row>
    <row r="501" spans="1:11" ht="14.25">
      <c r="A501" s="144"/>
      <c r="B501" s="148"/>
      <c r="C501" s="148"/>
      <c r="D501" s="148"/>
      <c r="E501" s="148"/>
      <c r="F501" s="254" t="s">
        <v>412</v>
      </c>
      <c r="G501" s="89">
        <f>G508</f>
        <v>7000</v>
      </c>
      <c r="H501" s="89">
        <f>H508</f>
        <v>320000</v>
      </c>
      <c r="I501" s="89">
        <f>I508</f>
        <v>34000</v>
      </c>
      <c r="J501" s="90">
        <f>I501/G501*100</f>
        <v>485.71428571428567</v>
      </c>
      <c r="K501" s="90">
        <f>I501/H501*100</f>
        <v>10.625</v>
      </c>
    </row>
    <row r="502" spans="1:10" ht="13.5">
      <c r="A502" s="143" t="s">
        <v>341</v>
      </c>
      <c r="B502" s="143"/>
      <c r="C502" s="143"/>
      <c r="D502" s="143"/>
      <c r="E502" s="143"/>
      <c r="F502" s="189"/>
      <c r="G502" s="189"/>
      <c r="H502" s="173"/>
      <c r="I502" s="173"/>
      <c r="J502" s="173"/>
    </row>
    <row r="503" spans="1:10" ht="13.5">
      <c r="A503" s="190" t="s">
        <v>413</v>
      </c>
      <c r="B503" s="190"/>
      <c r="C503" s="190"/>
      <c r="D503" s="190"/>
      <c r="E503" s="190"/>
      <c r="F503" s="190"/>
      <c r="G503" s="190"/>
      <c r="H503" s="190"/>
      <c r="I503" s="190"/>
      <c r="J503" s="190"/>
    </row>
    <row r="504" spans="1:11" ht="12.75">
      <c r="A504" s="54" t="s">
        <v>31</v>
      </c>
      <c r="B504" s="55" t="s">
        <v>32</v>
      </c>
      <c r="C504" s="55" t="s">
        <v>33</v>
      </c>
      <c r="D504" s="55"/>
      <c r="E504" s="55" t="s">
        <v>35</v>
      </c>
      <c r="F504" s="56" t="s">
        <v>36</v>
      </c>
      <c r="G504" s="19" t="s">
        <v>5</v>
      </c>
      <c r="H504" s="156" t="s">
        <v>37</v>
      </c>
      <c r="I504" s="19" t="s">
        <v>5</v>
      </c>
      <c r="J504" s="19" t="s">
        <v>7</v>
      </c>
      <c r="K504" s="21" t="s">
        <v>7</v>
      </c>
    </row>
    <row r="505" spans="1:11" ht="13.5" customHeight="1">
      <c r="A505" s="59">
        <v>1</v>
      </c>
      <c r="B505" s="59"/>
      <c r="C505" s="59"/>
      <c r="D505" s="59"/>
      <c r="E505" s="59"/>
      <c r="F505" s="60">
        <v>2</v>
      </c>
      <c r="G505" s="61" t="s">
        <v>8</v>
      </c>
      <c r="H505" s="157"/>
      <c r="I505" s="19" t="s">
        <v>10</v>
      </c>
      <c r="J505" s="63" t="s">
        <v>11</v>
      </c>
      <c r="K505" s="64" t="s">
        <v>12</v>
      </c>
    </row>
    <row r="506" spans="1:11" ht="13.5" customHeight="1">
      <c r="A506" s="59"/>
      <c r="B506" s="59"/>
      <c r="C506" s="59"/>
      <c r="D506" s="59"/>
      <c r="E506" s="59"/>
      <c r="F506" s="60"/>
      <c r="G506" s="61"/>
      <c r="H506" s="157"/>
      <c r="I506" s="19"/>
      <c r="J506" s="63"/>
      <c r="K506" s="30">
        <v>5</v>
      </c>
    </row>
    <row r="507" spans="1:11" ht="14.25" customHeight="1">
      <c r="A507" s="256" t="s">
        <v>414</v>
      </c>
      <c r="B507" s="256"/>
      <c r="C507" s="256"/>
      <c r="D507" s="256"/>
      <c r="E507" s="256"/>
      <c r="F507" s="256"/>
      <c r="G507" s="256"/>
      <c r="H507" s="256"/>
      <c r="I507" s="256"/>
      <c r="J507" s="256"/>
      <c r="K507" s="261"/>
    </row>
    <row r="508" spans="1:11" ht="12.75">
      <c r="A508" s="67">
        <v>3</v>
      </c>
      <c r="B508" s="67"/>
      <c r="C508" s="95"/>
      <c r="D508" s="95"/>
      <c r="E508" s="95"/>
      <c r="F508" s="68" t="s">
        <v>168</v>
      </c>
      <c r="G508" s="69">
        <f>G509+G511</f>
        <v>7000</v>
      </c>
      <c r="H508" s="69">
        <f>H509+H511</f>
        <v>320000</v>
      </c>
      <c r="I508" s="69">
        <f>I509+I511</f>
        <v>34000</v>
      </c>
      <c r="J508" s="70">
        <f>I508/G508*100</f>
        <v>485.71428571428567</v>
      </c>
      <c r="K508" s="70">
        <f>I508/H508*100</f>
        <v>10.625</v>
      </c>
    </row>
    <row r="509" spans="1:11" ht="12.75">
      <c r="A509" s="67"/>
      <c r="B509" s="67">
        <v>32</v>
      </c>
      <c r="C509" s="95"/>
      <c r="D509" s="95"/>
      <c r="E509" s="67">
        <v>329</v>
      </c>
      <c r="F509" s="68" t="s">
        <v>172</v>
      </c>
      <c r="G509" s="69">
        <f>SUM(G510)</f>
        <v>0</v>
      </c>
      <c r="H509" s="69">
        <f>SUM(H510)</f>
        <v>20000</v>
      </c>
      <c r="I509" s="69">
        <f>SUM(I510)</f>
        <v>20000</v>
      </c>
      <c r="J509" s="70">
        <v>0</v>
      </c>
      <c r="K509" s="70">
        <f>I509/H509*100</f>
        <v>100</v>
      </c>
    </row>
    <row r="510" spans="1:11" ht="12.75">
      <c r="A510" s="67"/>
      <c r="B510" s="67"/>
      <c r="C510" s="262"/>
      <c r="D510" s="166">
        <v>160</v>
      </c>
      <c r="E510" s="262">
        <v>3294</v>
      </c>
      <c r="F510" s="75" t="s">
        <v>415</v>
      </c>
      <c r="G510" s="76"/>
      <c r="H510" s="76">
        <v>20000</v>
      </c>
      <c r="I510" s="76">
        <v>20000</v>
      </c>
      <c r="J510" s="77">
        <v>0</v>
      </c>
      <c r="K510" s="77">
        <f>I510/H510*100</f>
        <v>100</v>
      </c>
    </row>
    <row r="511" spans="1:11" ht="12.75">
      <c r="A511" s="71"/>
      <c r="B511" s="72">
        <v>38</v>
      </c>
      <c r="C511" s="72"/>
      <c r="D511" s="72"/>
      <c r="E511" s="72">
        <v>382</v>
      </c>
      <c r="F511" s="68" t="s">
        <v>416</v>
      </c>
      <c r="G511" s="69">
        <f>SUM(G512:G514)</f>
        <v>7000</v>
      </c>
      <c r="H511" s="69">
        <f>SUM(H512:H514)</f>
        <v>300000</v>
      </c>
      <c r="I511" s="69">
        <f>SUM(I512:I514)</f>
        <v>14000</v>
      </c>
      <c r="J511" s="70">
        <f>I511/G511*100</f>
        <v>200</v>
      </c>
      <c r="K511" s="70">
        <f>I511/H511*100</f>
        <v>4.666666666666667</v>
      </c>
    </row>
    <row r="512" spans="1:11" ht="12.75">
      <c r="A512" s="71"/>
      <c r="B512" s="72"/>
      <c r="C512" s="84"/>
      <c r="D512" s="161">
        <v>161</v>
      </c>
      <c r="E512" s="84">
        <v>38221</v>
      </c>
      <c r="F512" s="75" t="s">
        <v>417</v>
      </c>
      <c r="G512" s="76">
        <v>0</v>
      </c>
      <c r="H512" s="76">
        <v>80000</v>
      </c>
      <c r="I512" s="76">
        <v>0</v>
      </c>
      <c r="J512" s="77">
        <v>0</v>
      </c>
      <c r="K512" s="77">
        <f>I512/H512*100</f>
        <v>0</v>
      </c>
    </row>
    <row r="513" spans="1:11" ht="12.75">
      <c r="A513" s="71"/>
      <c r="B513" s="72"/>
      <c r="C513" s="84"/>
      <c r="D513" s="161">
        <v>162</v>
      </c>
      <c r="E513" s="84">
        <v>38221</v>
      </c>
      <c r="F513" s="75" t="s">
        <v>418</v>
      </c>
      <c r="G513" s="76">
        <v>0</v>
      </c>
      <c r="H513" s="76">
        <v>50000</v>
      </c>
      <c r="I513" s="76">
        <v>0</v>
      </c>
      <c r="J513" s="77">
        <v>0</v>
      </c>
      <c r="K513" s="77">
        <f>I513/H513*100</f>
        <v>0</v>
      </c>
    </row>
    <row r="514" spans="1:11" ht="24.75">
      <c r="A514" s="71"/>
      <c r="B514" s="71"/>
      <c r="C514" s="84"/>
      <c r="D514" s="161">
        <v>163</v>
      </c>
      <c r="E514" s="84">
        <v>38222</v>
      </c>
      <c r="F514" s="75" t="s">
        <v>419</v>
      </c>
      <c r="G514" s="76">
        <v>7000</v>
      </c>
      <c r="H514" s="76">
        <v>170000</v>
      </c>
      <c r="I514" s="76">
        <v>14000</v>
      </c>
      <c r="J514" s="77">
        <f>I514/G514*100</f>
        <v>200</v>
      </c>
      <c r="K514" s="77">
        <f>I514/H514*100</f>
        <v>8.235294117647058</v>
      </c>
    </row>
    <row r="515" spans="1:10" ht="12.75">
      <c r="A515" s="80"/>
      <c r="B515" s="80"/>
      <c r="C515" s="180"/>
      <c r="D515" s="181"/>
      <c r="E515" s="180"/>
      <c r="F515" s="182"/>
      <c r="G515" s="182"/>
      <c r="H515" s="164"/>
      <c r="I515" s="183"/>
      <c r="J515" s="183"/>
    </row>
    <row r="516" spans="1:11" ht="14.25">
      <c r="A516" s="144"/>
      <c r="B516" s="148"/>
      <c r="C516" s="148"/>
      <c r="D516" s="148"/>
      <c r="E516" s="148"/>
      <c r="F516" s="254" t="s">
        <v>420</v>
      </c>
      <c r="G516" s="255">
        <f>G524+G539</f>
        <v>336314.61</v>
      </c>
      <c r="H516" s="255">
        <f>H524+H539</f>
        <v>1478000</v>
      </c>
      <c r="I516" s="255">
        <f>I524+I539</f>
        <v>944698.93</v>
      </c>
      <c r="J516" s="90">
        <f>I516/G516*100</f>
        <v>280.8973805806415</v>
      </c>
      <c r="K516" s="90">
        <f>I516/H516*100</f>
        <v>63.91738362652233</v>
      </c>
    </row>
    <row r="517" spans="1:10" s="151" customFormat="1" ht="13.5">
      <c r="A517" s="144" t="s">
        <v>421</v>
      </c>
      <c r="B517" s="145"/>
      <c r="C517" s="145"/>
      <c r="D517" s="145"/>
      <c r="E517" s="145"/>
      <c r="F517" s="147"/>
      <c r="G517" s="147"/>
      <c r="H517" s="150"/>
      <c r="I517" s="150"/>
      <c r="J517" s="150"/>
    </row>
    <row r="518" spans="1:10" ht="13.5">
      <c r="A518" s="143" t="s">
        <v>422</v>
      </c>
      <c r="B518" s="143"/>
      <c r="C518" s="143"/>
      <c r="D518" s="143"/>
      <c r="E518" s="143"/>
      <c r="F518" s="189"/>
      <c r="G518" s="189"/>
      <c r="H518" s="227"/>
      <c r="I518" s="227"/>
      <c r="J518" s="227"/>
    </row>
    <row r="519" spans="1:10" ht="15.75" customHeight="1">
      <c r="A519" s="190" t="s">
        <v>423</v>
      </c>
      <c r="B519" s="190"/>
      <c r="C519" s="190"/>
      <c r="D519" s="190"/>
      <c r="E519" s="190"/>
      <c r="F519" s="190"/>
      <c r="G519" s="190"/>
      <c r="H519" s="190"/>
      <c r="I519" s="190"/>
      <c r="J519" s="190"/>
    </row>
    <row r="520" spans="1:11" ht="12.75">
      <c r="A520" s="54" t="s">
        <v>31</v>
      </c>
      <c r="B520" s="55" t="s">
        <v>32</v>
      </c>
      <c r="C520" s="55" t="s">
        <v>33</v>
      </c>
      <c r="D520" s="55"/>
      <c r="E520" s="55" t="s">
        <v>35</v>
      </c>
      <c r="F520" s="56" t="s">
        <v>36</v>
      </c>
      <c r="G520" s="19" t="s">
        <v>5</v>
      </c>
      <c r="H520" s="156" t="s">
        <v>37</v>
      </c>
      <c r="I520" s="19" t="s">
        <v>5</v>
      </c>
      <c r="J520" s="19" t="s">
        <v>7</v>
      </c>
      <c r="K520" s="21" t="s">
        <v>7</v>
      </c>
    </row>
    <row r="521" spans="1:11" s="58" customFormat="1" ht="14.25" customHeight="1">
      <c r="A521" s="59">
        <v>1</v>
      </c>
      <c r="B521" s="59"/>
      <c r="C521" s="59"/>
      <c r="D521" s="59"/>
      <c r="E521" s="59"/>
      <c r="F521" s="60">
        <v>2</v>
      </c>
      <c r="G521" s="61" t="s">
        <v>8</v>
      </c>
      <c r="H521" s="157"/>
      <c r="I521" s="19" t="s">
        <v>10</v>
      </c>
      <c r="J521" s="63" t="s">
        <v>11</v>
      </c>
      <c r="K521" s="64" t="s">
        <v>12</v>
      </c>
    </row>
    <row r="522" spans="1:11" s="58" customFormat="1" ht="14.25" customHeight="1">
      <c r="A522" s="59"/>
      <c r="B522" s="59"/>
      <c r="C522" s="59"/>
      <c r="D522" s="59"/>
      <c r="E522" s="59"/>
      <c r="F522" s="60"/>
      <c r="G522" s="66">
        <v>1</v>
      </c>
      <c r="H522" s="29">
        <v>2</v>
      </c>
      <c r="I522" s="29">
        <v>3</v>
      </c>
      <c r="J522" s="29">
        <v>4</v>
      </c>
      <c r="K522" s="30">
        <v>5</v>
      </c>
    </row>
    <row r="523" spans="1:11" s="58" customFormat="1" ht="14.25" customHeight="1">
      <c r="A523" s="256" t="s">
        <v>424</v>
      </c>
      <c r="B523" s="256"/>
      <c r="C523" s="256"/>
      <c r="D523" s="256"/>
      <c r="E523" s="256"/>
      <c r="F523" s="256"/>
      <c r="G523" s="256"/>
      <c r="H523" s="256"/>
      <c r="I523" s="256"/>
      <c r="J523" s="256"/>
      <c r="K523" s="257"/>
    </row>
    <row r="524" spans="1:11" s="65" customFormat="1" ht="12.75">
      <c r="A524" s="67">
        <v>3</v>
      </c>
      <c r="B524" s="67"/>
      <c r="C524" s="95"/>
      <c r="D524" s="95"/>
      <c r="E524" s="95"/>
      <c r="F524" s="68" t="s">
        <v>168</v>
      </c>
      <c r="G524" s="69">
        <f>G525+G527+G533</f>
        <v>72043.99</v>
      </c>
      <c r="H524" s="69">
        <f>H525+H527+H533</f>
        <v>278000</v>
      </c>
      <c r="I524" s="69">
        <f>I525+I527+I533</f>
        <v>78969.39</v>
      </c>
      <c r="J524" s="70">
        <f>I524/G524*100</f>
        <v>109.61273799521653</v>
      </c>
      <c r="K524" s="70">
        <f>I524/H524*100</f>
        <v>28.406255395683456</v>
      </c>
    </row>
    <row r="525" spans="1:11" s="65" customFormat="1" ht="12.75">
      <c r="A525" s="67" t="s">
        <v>169</v>
      </c>
      <c r="B525" s="67">
        <v>32</v>
      </c>
      <c r="C525" s="95"/>
      <c r="D525" s="95"/>
      <c r="E525" s="67">
        <v>329</v>
      </c>
      <c r="F525" s="68" t="s">
        <v>172</v>
      </c>
      <c r="G525" s="69">
        <f>SUM(G526)</f>
        <v>1370.76</v>
      </c>
      <c r="H525" s="69">
        <f>SUM(H526)</f>
        <v>3000</v>
      </c>
      <c r="I525" s="69">
        <f>SUM(I526)</f>
        <v>5615.04</v>
      </c>
      <c r="J525" s="70">
        <f>I525/G525*100</f>
        <v>409.62969447605707</v>
      </c>
      <c r="K525" s="70">
        <f>I525/H525*100</f>
        <v>187.168</v>
      </c>
    </row>
    <row r="526" spans="1:11" s="65" customFormat="1" ht="12.75">
      <c r="A526" s="67" t="s">
        <v>169</v>
      </c>
      <c r="B526" s="263"/>
      <c r="C526" s="262"/>
      <c r="D526" s="166">
        <v>164</v>
      </c>
      <c r="E526" s="262">
        <v>3299</v>
      </c>
      <c r="F526" s="75" t="s">
        <v>425</v>
      </c>
      <c r="G526" s="76">
        <v>1370.76</v>
      </c>
      <c r="H526" s="76">
        <v>3000</v>
      </c>
      <c r="I526" s="76">
        <v>5615.04</v>
      </c>
      <c r="J526" s="77">
        <f>I526/G526*100</f>
        <v>409.62969447605707</v>
      </c>
      <c r="K526" s="77">
        <f>I526/H526*100</f>
        <v>187.168</v>
      </c>
    </row>
    <row r="527" spans="1:11" ht="12.75">
      <c r="A527" s="67" t="s">
        <v>169</v>
      </c>
      <c r="B527" s="72">
        <v>37</v>
      </c>
      <c r="C527" s="72"/>
      <c r="D527" s="100"/>
      <c r="E527" s="72">
        <v>372</v>
      </c>
      <c r="F527" s="68" t="s">
        <v>426</v>
      </c>
      <c r="G527" s="69">
        <f>SUM(G528:G532)</f>
        <v>55900</v>
      </c>
      <c r="H527" s="69">
        <f>SUM(H528:H532)</f>
        <v>245000</v>
      </c>
      <c r="I527" s="69">
        <f>SUM(I528:I532)</f>
        <v>57050.130000000005</v>
      </c>
      <c r="J527" s="70">
        <f>I527/G527*100</f>
        <v>102.05747763864044</v>
      </c>
      <c r="K527" s="70">
        <f>I527/H527*100</f>
        <v>23.285767346938776</v>
      </c>
    </row>
    <row r="528" spans="1:11" ht="12.75">
      <c r="A528" s="67" t="s">
        <v>169</v>
      </c>
      <c r="B528" s="71"/>
      <c r="C528" s="84"/>
      <c r="D528" s="161">
        <v>165</v>
      </c>
      <c r="E528" s="84">
        <v>3721</v>
      </c>
      <c r="F528" s="75" t="s">
        <v>427</v>
      </c>
      <c r="G528" s="76">
        <v>7900</v>
      </c>
      <c r="H528" s="76">
        <v>25000</v>
      </c>
      <c r="I528" s="76">
        <v>13800</v>
      </c>
      <c r="J528" s="77">
        <f>I528/G528*100</f>
        <v>174.68354430379748</v>
      </c>
      <c r="K528" s="77">
        <f>I528/H528*100</f>
        <v>55.2</v>
      </c>
    </row>
    <row r="529" spans="1:11" ht="12.75">
      <c r="A529" s="67" t="s">
        <v>169</v>
      </c>
      <c r="B529" s="71"/>
      <c r="C529" s="84"/>
      <c r="D529" s="161">
        <v>166</v>
      </c>
      <c r="E529" s="84">
        <v>3721</v>
      </c>
      <c r="F529" s="75" t="s">
        <v>428</v>
      </c>
      <c r="G529" s="76">
        <v>48000</v>
      </c>
      <c r="H529" s="76">
        <v>120000</v>
      </c>
      <c r="I529" s="76">
        <v>20000</v>
      </c>
      <c r="J529" s="77">
        <f>I529/G529*100</f>
        <v>41.66666666666667</v>
      </c>
      <c r="K529" s="77">
        <f>I529/H529*100</f>
        <v>16.666666666666664</v>
      </c>
    </row>
    <row r="530" spans="1:11" ht="12.75">
      <c r="A530" s="67" t="s">
        <v>169</v>
      </c>
      <c r="B530" s="71"/>
      <c r="C530" s="84"/>
      <c r="D530" s="161">
        <v>167</v>
      </c>
      <c r="E530" s="84">
        <v>3721</v>
      </c>
      <c r="F530" s="75" t="s">
        <v>429</v>
      </c>
      <c r="G530" s="76">
        <v>0</v>
      </c>
      <c r="H530" s="76">
        <v>60000</v>
      </c>
      <c r="I530" s="76">
        <v>0</v>
      </c>
      <c r="J530" s="77">
        <v>0</v>
      </c>
      <c r="K530" s="77">
        <f>I530/H530*100</f>
        <v>0</v>
      </c>
    </row>
    <row r="531" spans="1:11" ht="12.75">
      <c r="A531" s="72" t="s">
        <v>225</v>
      </c>
      <c r="B531" s="71"/>
      <c r="C531" s="84"/>
      <c r="D531" s="161">
        <v>168</v>
      </c>
      <c r="E531" s="84">
        <v>3721</v>
      </c>
      <c r="F531" s="75" t="s">
        <v>430</v>
      </c>
      <c r="G531" s="76">
        <v>0</v>
      </c>
      <c r="H531" s="76">
        <v>25000</v>
      </c>
      <c r="I531" s="76">
        <v>0</v>
      </c>
      <c r="J531" s="77">
        <v>0</v>
      </c>
      <c r="K531" s="77">
        <f>I531/H531*100</f>
        <v>0</v>
      </c>
    </row>
    <row r="532" spans="1:11" ht="24.75">
      <c r="A532" s="67" t="s">
        <v>169</v>
      </c>
      <c r="B532" s="71"/>
      <c r="C532" s="84"/>
      <c r="D532" s="161">
        <v>169</v>
      </c>
      <c r="E532" s="84">
        <v>3722</v>
      </c>
      <c r="F532" s="75" t="s">
        <v>431</v>
      </c>
      <c r="G532" s="76">
        <v>0</v>
      </c>
      <c r="H532" s="76">
        <v>15000</v>
      </c>
      <c r="I532" s="76">
        <v>23250.13</v>
      </c>
      <c r="J532" s="77">
        <v>0</v>
      </c>
      <c r="K532" s="77">
        <f>I532/H532*100</f>
        <v>155.0008666666667</v>
      </c>
    </row>
    <row r="533" spans="1:11" ht="12.75">
      <c r="A533" s="67" t="s">
        <v>169</v>
      </c>
      <c r="B533" s="72">
        <v>38</v>
      </c>
      <c r="C533" s="72"/>
      <c r="D533" s="72"/>
      <c r="E533" s="72">
        <v>381</v>
      </c>
      <c r="F533" s="68" t="s">
        <v>126</v>
      </c>
      <c r="G533" s="69">
        <f>SUM(G534)</f>
        <v>14773.23</v>
      </c>
      <c r="H533" s="69">
        <f>SUM(H534)</f>
        <v>30000</v>
      </c>
      <c r="I533" s="69">
        <f>SUM(I534)</f>
        <v>16304.22</v>
      </c>
      <c r="J533" s="70">
        <f>I533/G533*100</f>
        <v>110.36327194526856</v>
      </c>
      <c r="K533" s="70">
        <f>I533/H533*100</f>
        <v>54.3474</v>
      </c>
    </row>
    <row r="534" spans="1:11" ht="12.75">
      <c r="A534" s="67" t="s">
        <v>169</v>
      </c>
      <c r="B534" s="71"/>
      <c r="C534" s="84"/>
      <c r="D534" s="161">
        <v>170</v>
      </c>
      <c r="E534" s="84">
        <v>3811</v>
      </c>
      <c r="F534" s="75" t="s">
        <v>432</v>
      </c>
      <c r="G534" s="76">
        <v>14773.23</v>
      </c>
      <c r="H534" s="76">
        <v>30000</v>
      </c>
      <c r="I534" s="76">
        <v>16304.22</v>
      </c>
      <c r="J534" s="77">
        <f>I534/G534*100</f>
        <v>110.36327194526856</v>
      </c>
      <c r="K534" s="77">
        <f>I534/H534*100</f>
        <v>54.3474</v>
      </c>
    </row>
    <row r="535" spans="1:10" ht="12.75">
      <c r="A535" s="67"/>
      <c r="B535" s="71"/>
      <c r="C535" s="180"/>
      <c r="D535" s="181"/>
      <c r="E535" s="180"/>
      <c r="F535" s="182"/>
      <c r="G535" s="182"/>
      <c r="H535" s="164"/>
      <c r="I535" s="183"/>
      <c r="J535" s="183"/>
    </row>
    <row r="536" spans="1:11" ht="14.25" customHeight="1">
      <c r="A536" s="256" t="s">
        <v>433</v>
      </c>
      <c r="B536" s="256"/>
      <c r="C536" s="256"/>
      <c r="D536" s="256"/>
      <c r="E536" s="256"/>
      <c r="F536" s="256"/>
      <c r="G536" s="256"/>
      <c r="H536" s="256"/>
      <c r="I536" s="256"/>
      <c r="J536" s="256"/>
      <c r="K536" s="261"/>
    </row>
    <row r="537" spans="1:10" ht="14.25" customHeight="1">
      <c r="A537" s="151" t="s">
        <v>422</v>
      </c>
      <c r="B537" s="143"/>
      <c r="C537" s="151"/>
      <c r="D537" s="151"/>
      <c r="E537" s="151"/>
      <c r="F537" s="198"/>
      <c r="G537" s="198"/>
      <c r="I537" s="3"/>
      <c r="J537" s="3"/>
    </row>
    <row r="538" spans="1:10" ht="14.25" customHeight="1">
      <c r="A538" s="264" t="s">
        <v>434</v>
      </c>
      <c r="B538" s="264"/>
      <c r="C538" s="264"/>
      <c r="D538" s="264"/>
      <c r="E538" s="264"/>
      <c r="F538" s="264"/>
      <c r="G538" s="264"/>
      <c r="H538" s="265"/>
      <c r="I538" s="265"/>
      <c r="J538" s="265"/>
    </row>
    <row r="539" spans="1:11" ht="12.75">
      <c r="A539" s="67">
        <v>3</v>
      </c>
      <c r="B539" s="67"/>
      <c r="C539" s="95"/>
      <c r="D539" s="95"/>
      <c r="E539" s="95"/>
      <c r="F539" s="68" t="s">
        <v>98</v>
      </c>
      <c r="G539" s="69">
        <f>G540+G547+G549+G551</f>
        <v>264270.62</v>
      </c>
      <c r="H539" s="69">
        <f>H540+H547+H549+H551</f>
        <v>1200000</v>
      </c>
      <c r="I539" s="69">
        <f>I540+I547+I549+I551</f>
        <v>865729.54</v>
      </c>
      <c r="J539" s="70">
        <f>I539/G539*100</f>
        <v>327.59204939239936</v>
      </c>
      <c r="K539" s="70">
        <f>I539/H539*100</f>
        <v>72.14412833333334</v>
      </c>
    </row>
    <row r="540" spans="1:11" ht="12.75">
      <c r="A540" s="67"/>
      <c r="B540" s="67">
        <v>31</v>
      </c>
      <c r="C540" s="95"/>
      <c r="D540" s="95"/>
      <c r="E540" s="67">
        <v>31</v>
      </c>
      <c r="F540" s="68" t="s">
        <v>99</v>
      </c>
      <c r="G540" s="69">
        <f>G541+G543+G545</f>
        <v>172619.17</v>
      </c>
      <c r="H540" s="69">
        <f>H541+H543+H545</f>
        <v>995000</v>
      </c>
      <c r="I540" s="69">
        <f>I541+I543+I545</f>
        <v>668546.16</v>
      </c>
      <c r="J540" s="70">
        <f>I540/G540*100</f>
        <v>387.2954319036524</v>
      </c>
      <c r="K540" s="70">
        <f>I540/H540*100</f>
        <v>67.1905688442211</v>
      </c>
    </row>
    <row r="541" spans="1:11" ht="18" customHeight="1">
      <c r="A541" s="71" t="s">
        <v>435</v>
      </c>
      <c r="B541" s="72"/>
      <c r="C541" s="83"/>
      <c r="D541" s="83"/>
      <c r="E541" s="72">
        <v>311</v>
      </c>
      <c r="F541" s="68" t="s">
        <v>436</v>
      </c>
      <c r="G541" s="69">
        <f>SUM(G542)</f>
        <v>148211.41</v>
      </c>
      <c r="H541" s="69">
        <f>SUM(H542)</f>
        <v>895000</v>
      </c>
      <c r="I541" s="69">
        <f>SUM(I542)</f>
        <v>576975.31</v>
      </c>
      <c r="J541" s="70">
        <f>I541/G541*100</f>
        <v>389.2920997108118</v>
      </c>
      <c r="K541" s="70">
        <f>I541/H541*100</f>
        <v>64.4665150837989</v>
      </c>
    </row>
    <row r="542" spans="1:11" ht="12.75">
      <c r="A542" s="71" t="s">
        <v>435</v>
      </c>
      <c r="B542" s="71"/>
      <c r="C542" s="97">
        <v>311</v>
      </c>
      <c r="D542" s="161">
        <v>171</v>
      </c>
      <c r="E542" s="84">
        <v>3111</v>
      </c>
      <c r="F542" s="75" t="s">
        <v>437</v>
      </c>
      <c r="G542" s="76">
        <v>148211.41</v>
      </c>
      <c r="H542" s="76">
        <v>895000</v>
      </c>
      <c r="I542" s="76">
        <v>576975.31</v>
      </c>
      <c r="J542" s="77">
        <f>I542/G542*100</f>
        <v>389.2920997108118</v>
      </c>
      <c r="K542" s="77">
        <f>I542/H542*100</f>
        <v>64.4665150837989</v>
      </c>
    </row>
    <row r="543" spans="1:11" ht="12.75">
      <c r="A543" s="71"/>
      <c r="B543" s="71"/>
      <c r="C543" s="72"/>
      <c r="D543" s="100"/>
      <c r="E543" s="72">
        <v>312</v>
      </c>
      <c r="F543" s="68" t="s">
        <v>438</v>
      </c>
      <c r="G543" s="69">
        <f>SUM(G544)</f>
        <v>0</v>
      </c>
      <c r="H543" s="69">
        <f>SUM(H544)</f>
        <v>0</v>
      </c>
      <c r="I543" s="69">
        <f>SUM(I544)</f>
        <v>0</v>
      </c>
      <c r="J543" s="70">
        <v>0</v>
      </c>
      <c r="K543" s="70">
        <v>0</v>
      </c>
    </row>
    <row r="544" spans="1:11" ht="12.75">
      <c r="A544" s="71" t="s">
        <v>435</v>
      </c>
      <c r="B544" s="71"/>
      <c r="C544" s="97">
        <v>312</v>
      </c>
      <c r="D544" s="161">
        <v>172</v>
      </c>
      <c r="E544" s="84">
        <v>3121</v>
      </c>
      <c r="F544" s="75" t="s">
        <v>192</v>
      </c>
      <c r="G544" s="76">
        <v>0</v>
      </c>
      <c r="H544" s="76">
        <v>0</v>
      </c>
      <c r="I544" s="76">
        <v>0</v>
      </c>
      <c r="J544" s="77">
        <v>0</v>
      </c>
      <c r="K544" s="77">
        <v>0</v>
      </c>
    </row>
    <row r="545" spans="1:11" ht="12.75">
      <c r="A545" s="71" t="s">
        <v>435</v>
      </c>
      <c r="B545" s="71"/>
      <c r="C545" s="83"/>
      <c r="D545" s="100"/>
      <c r="E545" s="72">
        <v>313</v>
      </c>
      <c r="F545" s="68" t="s">
        <v>193</v>
      </c>
      <c r="G545" s="69">
        <f>SUM(G546:G546)</f>
        <v>24407.76</v>
      </c>
      <c r="H545" s="69">
        <f>SUM(H546:H546)</f>
        <v>100000</v>
      </c>
      <c r="I545" s="69">
        <f>SUM(I546:I546)</f>
        <v>91570.85</v>
      </c>
      <c r="J545" s="70">
        <f>I545/G545*100</f>
        <v>375.1710521571828</v>
      </c>
      <c r="K545" s="70">
        <f>I545/H545*100</f>
        <v>91.57085000000001</v>
      </c>
    </row>
    <row r="546" spans="1:11" ht="12.75">
      <c r="A546" s="71" t="s">
        <v>435</v>
      </c>
      <c r="B546" s="71"/>
      <c r="C546" s="84"/>
      <c r="D546" s="161">
        <v>173</v>
      </c>
      <c r="E546" s="84">
        <v>3132</v>
      </c>
      <c r="F546" s="75" t="s">
        <v>439</v>
      </c>
      <c r="G546" s="76">
        <v>24407.76</v>
      </c>
      <c r="H546" s="76">
        <v>100000</v>
      </c>
      <c r="I546" s="76">
        <v>91570.85</v>
      </c>
      <c r="J546" s="77">
        <f>I546/G546*100</f>
        <v>375.1710521571828</v>
      </c>
      <c r="K546" s="77">
        <f>I546/H546*100</f>
        <v>91.57085000000001</v>
      </c>
    </row>
    <row r="547" spans="1:11" ht="12.75">
      <c r="A547" s="71" t="s">
        <v>435</v>
      </c>
      <c r="B547" s="72">
        <v>32</v>
      </c>
      <c r="C547" s="83"/>
      <c r="D547" s="100"/>
      <c r="E547" s="72">
        <v>321</v>
      </c>
      <c r="F547" s="68" t="s">
        <v>109</v>
      </c>
      <c r="G547" s="69">
        <f>SUM(G548)</f>
        <v>286</v>
      </c>
      <c r="H547" s="69">
        <f>SUM(H548)</f>
        <v>1500</v>
      </c>
      <c r="I547" s="69">
        <f>SUM(I548)</f>
        <v>794</v>
      </c>
      <c r="J547" s="70">
        <f>I547/G547*100</f>
        <v>277.6223776223776</v>
      </c>
      <c r="K547" s="70">
        <f>I547/H547*100</f>
        <v>52.93333333333333</v>
      </c>
    </row>
    <row r="548" spans="1:11" ht="12.75">
      <c r="A548" s="71" t="s">
        <v>435</v>
      </c>
      <c r="B548" s="72"/>
      <c r="C548" s="84"/>
      <c r="D548" s="161">
        <v>174</v>
      </c>
      <c r="E548" s="84">
        <v>3214</v>
      </c>
      <c r="F548" s="75" t="s">
        <v>440</v>
      </c>
      <c r="G548" s="76">
        <v>286</v>
      </c>
      <c r="H548" s="76">
        <v>1500</v>
      </c>
      <c r="I548" s="76">
        <v>794</v>
      </c>
      <c r="J548" s="77">
        <f>I548/G548*100</f>
        <v>277.6223776223776</v>
      </c>
      <c r="K548" s="77">
        <f>I548/H548*100</f>
        <v>52.93333333333333</v>
      </c>
    </row>
    <row r="549" spans="1:11" ht="12.75">
      <c r="A549" s="71"/>
      <c r="B549" s="72">
        <v>32</v>
      </c>
      <c r="C549" s="83"/>
      <c r="D549" s="100"/>
      <c r="E549" s="72">
        <v>322</v>
      </c>
      <c r="F549" s="68" t="s">
        <v>111</v>
      </c>
      <c r="G549" s="69">
        <f>SUM(G550)</f>
        <v>38620.15</v>
      </c>
      <c r="H549" s="69">
        <f>SUM(H550)</f>
        <v>60000</v>
      </c>
      <c r="I549" s="69">
        <f>SUM(I550)</f>
        <v>39514.2</v>
      </c>
      <c r="J549" s="70">
        <f>I549/G549*100</f>
        <v>102.31498324061401</v>
      </c>
      <c r="K549" s="70">
        <f>I549/H549*100</f>
        <v>65.857</v>
      </c>
    </row>
    <row r="550" spans="1:11" ht="12.75">
      <c r="A550" s="71" t="s">
        <v>435</v>
      </c>
      <c r="B550" s="71"/>
      <c r="C550" s="84"/>
      <c r="D550" s="161">
        <v>175</v>
      </c>
      <c r="E550" s="84">
        <v>3222</v>
      </c>
      <c r="F550" s="75" t="s">
        <v>441</v>
      </c>
      <c r="G550" s="76">
        <v>38620.15</v>
      </c>
      <c r="H550" s="76">
        <v>60000</v>
      </c>
      <c r="I550" s="76">
        <v>39514.2</v>
      </c>
      <c r="J550" s="77">
        <f>I550/G550*100</f>
        <v>102.31498324061401</v>
      </c>
      <c r="K550" s="77">
        <f>I550/H550*100</f>
        <v>65.857</v>
      </c>
    </row>
    <row r="551" spans="1:11" ht="12.75">
      <c r="A551" s="71" t="s">
        <v>435</v>
      </c>
      <c r="B551" s="100">
        <v>32</v>
      </c>
      <c r="C551" s="258"/>
      <c r="D551" s="266"/>
      <c r="E551" s="259">
        <v>323</v>
      </c>
      <c r="F551" s="267" t="s">
        <v>113</v>
      </c>
      <c r="G551" s="69">
        <f>SUM(G552:G554)</f>
        <v>52745.3</v>
      </c>
      <c r="H551" s="69">
        <f>SUM(H552:H554)</f>
        <v>143500</v>
      </c>
      <c r="I551" s="69">
        <f>SUM(I552:I554)</f>
        <v>156875.18</v>
      </c>
      <c r="J551" s="70">
        <f>I551/G551*100</f>
        <v>297.4202061605489</v>
      </c>
      <c r="K551" s="70">
        <f>I551/H551*100</f>
        <v>109.32068292682926</v>
      </c>
    </row>
    <row r="552" spans="1:11" ht="12.75">
      <c r="A552" s="71" t="s">
        <v>435</v>
      </c>
      <c r="B552" s="71"/>
      <c r="C552" s="84"/>
      <c r="D552" s="161">
        <v>176</v>
      </c>
      <c r="E552" s="84">
        <v>3233</v>
      </c>
      <c r="F552" s="75" t="s">
        <v>442</v>
      </c>
      <c r="G552" s="76">
        <v>10600</v>
      </c>
      <c r="H552" s="76">
        <v>15000</v>
      </c>
      <c r="I552" s="76">
        <v>0</v>
      </c>
      <c r="J552" s="77">
        <f>I552/G552*100</f>
        <v>0</v>
      </c>
      <c r="K552" s="77">
        <f>I552/H552*100</f>
        <v>0</v>
      </c>
    </row>
    <row r="553" spans="1:11" ht="12.75">
      <c r="A553" s="71"/>
      <c r="B553" s="71"/>
      <c r="C553" s="84"/>
      <c r="D553" s="161"/>
      <c r="E553" s="84">
        <v>3233</v>
      </c>
      <c r="F553" s="75" t="s">
        <v>443</v>
      </c>
      <c r="G553" s="76">
        <v>9820</v>
      </c>
      <c r="H553" s="76">
        <v>0</v>
      </c>
      <c r="I553" s="76">
        <v>0</v>
      </c>
      <c r="J553" s="77"/>
      <c r="K553" s="77">
        <v>0</v>
      </c>
    </row>
    <row r="554" spans="1:11" ht="12.75">
      <c r="A554" s="71" t="s">
        <v>435</v>
      </c>
      <c r="B554" s="71"/>
      <c r="C554" s="84"/>
      <c r="D554" s="161">
        <v>177</v>
      </c>
      <c r="E554" s="84">
        <v>3237</v>
      </c>
      <c r="F554" s="75" t="s">
        <v>444</v>
      </c>
      <c r="G554" s="76">
        <v>32325.3</v>
      </c>
      <c r="H554" s="76">
        <v>128500</v>
      </c>
      <c r="I554" s="76">
        <v>156875.18</v>
      </c>
      <c r="J554" s="77">
        <f>I554/G554*100</f>
        <v>485.3015439918577</v>
      </c>
      <c r="K554" s="77">
        <f>I554/H554*100</f>
        <v>122.08185214007781</v>
      </c>
    </row>
    <row r="555" spans="1:10" s="268" customFormat="1" ht="12.75">
      <c r="A555" s="80"/>
      <c r="B555" s="80"/>
      <c r="C555" s="180"/>
      <c r="D555" s="181"/>
      <c r="E555" s="180"/>
      <c r="F555" s="182"/>
      <c r="G555" s="182"/>
      <c r="H555" s="164"/>
      <c r="I555" s="183"/>
      <c r="J555" s="183"/>
    </row>
    <row r="556" spans="1:10" ht="13.5">
      <c r="A556" s="144"/>
      <c r="B556" s="269"/>
      <c r="C556" s="269"/>
      <c r="D556" s="269"/>
      <c r="E556" s="269"/>
      <c r="F556" s="172"/>
      <c r="G556" s="172"/>
      <c r="H556" s="142"/>
      <c r="I556" s="142"/>
      <c r="J556" s="142"/>
    </row>
    <row r="557" spans="1:11" ht="13.5">
      <c r="A557" s="143"/>
      <c r="C557" s="1"/>
      <c r="D557" s="1"/>
      <c r="E557" s="1"/>
      <c r="F557" s="270" t="s">
        <v>445</v>
      </c>
      <c r="G557" s="255">
        <f>G566+G577+G582+G590</f>
        <v>139500</v>
      </c>
      <c r="H557" s="255">
        <f>H566+H577+H582+H590</f>
        <v>565000</v>
      </c>
      <c r="I557" s="255">
        <f>I566+I577+I582+I590</f>
        <v>256000</v>
      </c>
      <c r="J557" s="108">
        <f>I557/G557*100</f>
        <v>183.51254480286738</v>
      </c>
      <c r="K557" s="108">
        <f>I557/H557*100</f>
        <v>45.309734513274336</v>
      </c>
    </row>
    <row r="558" spans="1:10" ht="13.5">
      <c r="A558" s="271" t="s">
        <v>446</v>
      </c>
      <c r="B558" s="271"/>
      <c r="C558" s="271"/>
      <c r="D558" s="271"/>
      <c r="E558" s="271"/>
      <c r="F558" s="272"/>
      <c r="G558" s="272"/>
      <c r="H558" s="273"/>
      <c r="I558" s="273"/>
      <c r="J558" s="273"/>
    </row>
    <row r="559" spans="1:10" ht="15.75" customHeight="1">
      <c r="A559" s="271" t="s">
        <v>447</v>
      </c>
      <c r="B559" s="271"/>
      <c r="C559" s="271"/>
      <c r="D559" s="271"/>
      <c r="E559" s="271"/>
      <c r="F559" s="272"/>
      <c r="G559" s="272"/>
      <c r="H559" s="274"/>
      <c r="I559" s="274"/>
      <c r="J559" s="274"/>
    </row>
    <row r="560" spans="1:10" ht="15.75" customHeight="1">
      <c r="A560" s="275" t="s">
        <v>448</v>
      </c>
      <c r="B560" s="275"/>
      <c r="C560" s="275"/>
      <c r="D560" s="275"/>
      <c r="E560" s="275"/>
      <c r="F560" s="275"/>
      <c r="G560" s="275"/>
      <c r="H560" s="275"/>
      <c r="I560" s="275"/>
      <c r="J560" s="275"/>
    </row>
    <row r="561" spans="1:11" ht="12.75">
      <c r="A561" s="54" t="s">
        <v>31</v>
      </c>
      <c r="B561" s="55" t="s">
        <v>32</v>
      </c>
      <c r="C561" s="55" t="s">
        <v>33</v>
      </c>
      <c r="D561" s="55"/>
      <c r="E561" s="55" t="s">
        <v>35</v>
      </c>
      <c r="F561" s="56" t="s">
        <v>36</v>
      </c>
      <c r="G561" s="19" t="s">
        <v>5</v>
      </c>
      <c r="H561" s="156" t="s">
        <v>37</v>
      </c>
      <c r="I561" s="19" t="s">
        <v>5</v>
      </c>
      <c r="J561" s="19" t="s">
        <v>7</v>
      </c>
      <c r="K561" s="21" t="s">
        <v>7</v>
      </c>
    </row>
    <row r="562" spans="1:11" s="58" customFormat="1" ht="13.5" customHeight="1">
      <c r="A562" s="59">
        <v>1</v>
      </c>
      <c r="B562" s="59"/>
      <c r="C562" s="59"/>
      <c r="D562" s="59"/>
      <c r="E562" s="59"/>
      <c r="F562" s="60">
        <v>2</v>
      </c>
      <c r="G562" s="61" t="s">
        <v>8</v>
      </c>
      <c r="H562" s="157"/>
      <c r="I562" s="19" t="s">
        <v>10</v>
      </c>
      <c r="J562" s="63" t="s">
        <v>11</v>
      </c>
      <c r="K562" s="64" t="s">
        <v>12</v>
      </c>
    </row>
    <row r="563" spans="1:11" s="58" customFormat="1" ht="13.5" customHeight="1">
      <c r="A563" s="59"/>
      <c r="B563" s="59"/>
      <c r="C563" s="59"/>
      <c r="D563" s="59"/>
      <c r="E563" s="59"/>
      <c r="F563" s="60"/>
      <c r="G563" s="66">
        <v>1</v>
      </c>
      <c r="H563" s="29">
        <v>2</v>
      </c>
      <c r="I563" s="29">
        <v>3</v>
      </c>
      <c r="J563" s="29">
        <v>4</v>
      </c>
      <c r="K563" s="30">
        <v>5</v>
      </c>
    </row>
    <row r="564" spans="1:11" s="58" customFormat="1" ht="13.5" customHeight="1">
      <c r="A564" s="256" t="s">
        <v>449</v>
      </c>
      <c r="B564" s="256"/>
      <c r="C564" s="256"/>
      <c r="D564" s="256"/>
      <c r="E564" s="256"/>
      <c r="F564" s="256"/>
      <c r="G564" s="256"/>
      <c r="H564" s="256"/>
      <c r="I564" s="256"/>
      <c r="J564" s="256"/>
      <c r="K564" s="257"/>
    </row>
    <row r="565" spans="1:11" s="65" customFormat="1" ht="12.75">
      <c r="A565" s="67">
        <v>3</v>
      </c>
      <c r="B565" s="67"/>
      <c r="C565" s="67"/>
      <c r="D565" s="67"/>
      <c r="E565" s="67"/>
      <c r="F565" s="247" t="s">
        <v>168</v>
      </c>
      <c r="G565" s="247"/>
      <c r="H565" s="69"/>
      <c r="I565" s="69"/>
      <c r="J565" s="69"/>
      <c r="K565" s="69"/>
    </row>
    <row r="566" spans="1:11" ht="12.75">
      <c r="A566" s="71" t="s">
        <v>169</v>
      </c>
      <c r="B566" s="72">
        <v>38</v>
      </c>
      <c r="C566" s="72"/>
      <c r="D566" s="72"/>
      <c r="E566" s="72">
        <v>381</v>
      </c>
      <c r="F566" s="121" t="s">
        <v>191</v>
      </c>
      <c r="G566" s="69">
        <f>SUM(G567:G574)</f>
        <v>106000</v>
      </c>
      <c r="H566" s="69">
        <v>350000</v>
      </c>
      <c r="I566" s="69">
        <f>SUM(I567:I574)</f>
        <v>181000</v>
      </c>
      <c r="J566" s="70">
        <f>I566/G566*100</f>
        <v>170.75471698113208</v>
      </c>
      <c r="K566" s="70">
        <f>I566/H566*100</f>
        <v>51.714285714285715</v>
      </c>
    </row>
    <row r="567" spans="1:11" ht="12.75">
      <c r="A567" s="71" t="s">
        <v>169</v>
      </c>
      <c r="B567" s="71"/>
      <c r="C567" s="84"/>
      <c r="D567" s="161">
        <v>178</v>
      </c>
      <c r="E567" s="84">
        <v>3815</v>
      </c>
      <c r="F567" s="276" t="s">
        <v>450</v>
      </c>
      <c r="G567" s="277">
        <v>35000</v>
      </c>
      <c r="H567" s="76"/>
      <c r="I567" s="76">
        <v>80000</v>
      </c>
      <c r="J567" s="77">
        <f>I567/G567*100</f>
        <v>228.57142857142856</v>
      </c>
      <c r="K567" s="77">
        <v>0</v>
      </c>
    </row>
    <row r="568" spans="1:11" ht="12.75">
      <c r="A568" s="71" t="s">
        <v>169</v>
      </c>
      <c r="B568" s="71"/>
      <c r="C568" s="84"/>
      <c r="D568" s="161">
        <v>179</v>
      </c>
      <c r="E568" s="84">
        <v>3815</v>
      </c>
      <c r="F568" s="276" t="s">
        <v>451</v>
      </c>
      <c r="G568" s="277">
        <v>20000</v>
      </c>
      <c r="H568" s="76"/>
      <c r="I568" s="76">
        <v>45000</v>
      </c>
      <c r="J568" s="77">
        <f>I568/G568*100</f>
        <v>225</v>
      </c>
      <c r="K568" s="77">
        <v>0</v>
      </c>
    </row>
    <row r="569" spans="1:11" ht="12.75">
      <c r="A569" s="71" t="s">
        <v>169</v>
      </c>
      <c r="B569" s="71"/>
      <c r="C569" s="84"/>
      <c r="D569" s="161">
        <v>180</v>
      </c>
      <c r="E569" s="84">
        <v>3815</v>
      </c>
      <c r="F569" s="276" t="s">
        <v>452</v>
      </c>
      <c r="G569" s="277">
        <v>33000</v>
      </c>
      <c r="H569" s="76"/>
      <c r="I569" s="76">
        <v>0</v>
      </c>
      <c r="J569" s="77">
        <f>I569/G569*100</f>
        <v>0</v>
      </c>
      <c r="K569" s="77">
        <v>0</v>
      </c>
    </row>
    <row r="570" spans="1:11" ht="12.75">
      <c r="A570" s="71" t="s">
        <v>169</v>
      </c>
      <c r="B570" s="71"/>
      <c r="C570" s="84"/>
      <c r="D570" s="161">
        <v>181</v>
      </c>
      <c r="E570" s="84">
        <v>3815</v>
      </c>
      <c r="F570" s="276" t="s">
        <v>453</v>
      </c>
      <c r="G570" s="277">
        <v>3000</v>
      </c>
      <c r="H570" s="76"/>
      <c r="I570" s="76">
        <v>30000</v>
      </c>
      <c r="J570" s="77">
        <f>I570/G570*100</f>
        <v>1000</v>
      </c>
      <c r="K570" s="77">
        <v>0</v>
      </c>
    </row>
    <row r="571" spans="1:11" ht="12.75">
      <c r="A571" s="71"/>
      <c r="B571" s="71"/>
      <c r="C571" s="84"/>
      <c r="D571" s="161">
        <v>182</v>
      </c>
      <c r="E571" s="84">
        <v>3815</v>
      </c>
      <c r="F571" s="276" t="s">
        <v>454</v>
      </c>
      <c r="G571" s="76">
        <v>0</v>
      </c>
      <c r="H571" s="76"/>
      <c r="I571" s="76">
        <v>25000</v>
      </c>
      <c r="J571" s="77">
        <v>0</v>
      </c>
      <c r="K571" s="77">
        <v>0</v>
      </c>
    </row>
    <row r="572" spans="1:11" ht="12.75">
      <c r="A572" s="71" t="s">
        <v>169</v>
      </c>
      <c r="B572" s="71"/>
      <c r="C572" s="84"/>
      <c r="D572" s="161">
        <v>183</v>
      </c>
      <c r="E572" s="84">
        <v>3815</v>
      </c>
      <c r="F572" s="276" t="s">
        <v>455</v>
      </c>
      <c r="G572" s="277">
        <v>15000</v>
      </c>
      <c r="H572" s="76"/>
      <c r="I572" s="76">
        <v>0</v>
      </c>
      <c r="J572" s="77">
        <f>I572/G572*100</f>
        <v>0</v>
      </c>
      <c r="K572" s="77">
        <v>0</v>
      </c>
    </row>
    <row r="573" spans="1:11" ht="12.75">
      <c r="A573" s="71" t="s">
        <v>169</v>
      </c>
      <c r="B573" s="71"/>
      <c r="C573" s="84"/>
      <c r="D573" s="161">
        <v>184</v>
      </c>
      <c r="E573" s="84">
        <v>3815</v>
      </c>
      <c r="F573" s="276" t="s">
        <v>456</v>
      </c>
      <c r="G573" s="76">
        <v>0</v>
      </c>
      <c r="H573" s="76"/>
      <c r="I573" s="76">
        <v>0</v>
      </c>
      <c r="J573" s="77">
        <v>0</v>
      </c>
      <c r="K573" s="77">
        <v>0</v>
      </c>
    </row>
    <row r="574" spans="1:11" ht="12.75">
      <c r="A574" s="71"/>
      <c r="B574" s="71"/>
      <c r="C574" s="84"/>
      <c r="D574" s="161">
        <v>206</v>
      </c>
      <c r="E574" s="84">
        <v>38115</v>
      </c>
      <c r="F574" s="276" t="s">
        <v>457</v>
      </c>
      <c r="G574" s="76">
        <v>0</v>
      </c>
      <c r="H574" s="76"/>
      <c r="I574" s="76">
        <v>1000</v>
      </c>
      <c r="J574" s="77"/>
      <c r="K574" s="77">
        <v>0</v>
      </c>
    </row>
    <row r="575" spans="1:11" ht="14.25" customHeight="1">
      <c r="A575" s="256" t="s">
        <v>458</v>
      </c>
      <c r="B575" s="256"/>
      <c r="C575" s="256"/>
      <c r="D575" s="256"/>
      <c r="E575" s="256"/>
      <c r="F575" s="256"/>
      <c r="G575" s="256"/>
      <c r="H575" s="256"/>
      <c r="I575" s="256"/>
      <c r="J575" s="256"/>
      <c r="K575" s="261"/>
    </row>
    <row r="576" spans="1:11" ht="12.75">
      <c r="A576" s="67">
        <v>3</v>
      </c>
      <c r="B576" s="67"/>
      <c r="C576" s="67"/>
      <c r="D576" s="67"/>
      <c r="E576" s="67"/>
      <c r="F576" s="247" t="s">
        <v>168</v>
      </c>
      <c r="G576" s="247"/>
      <c r="H576" s="69"/>
      <c r="I576" s="69"/>
      <c r="J576" s="69"/>
      <c r="K576" s="226"/>
    </row>
    <row r="577" spans="1:11" ht="12.75">
      <c r="A577" s="71"/>
      <c r="B577" s="72">
        <v>38</v>
      </c>
      <c r="C577" s="72"/>
      <c r="D577" s="72"/>
      <c r="E577" s="72">
        <v>381</v>
      </c>
      <c r="F577" s="121" t="s">
        <v>191</v>
      </c>
      <c r="G577" s="69">
        <f>SUM(G578:G580)</f>
        <v>6000</v>
      </c>
      <c r="H577" s="69">
        <v>120000</v>
      </c>
      <c r="I577" s="69">
        <f>SUM(I578:I580)</f>
        <v>3000</v>
      </c>
      <c r="J577" s="70">
        <f>I577/G577*100</f>
        <v>50</v>
      </c>
      <c r="K577" s="70">
        <f>I577/H577*100</f>
        <v>2.5</v>
      </c>
    </row>
    <row r="578" spans="1:11" ht="12.75">
      <c r="A578" s="71" t="s">
        <v>169</v>
      </c>
      <c r="B578" s="71"/>
      <c r="C578" s="84"/>
      <c r="D578" s="161">
        <v>185</v>
      </c>
      <c r="E578" s="84">
        <v>3815</v>
      </c>
      <c r="F578" s="276" t="s">
        <v>459</v>
      </c>
      <c r="G578" s="277">
        <v>6000</v>
      </c>
      <c r="H578" s="76"/>
      <c r="I578" s="76">
        <v>0</v>
      </c>
      <c r="J578" s="77">
        <f>I578/G578*100</f>
        <v>0</v>
      </c>
      <c r="K578" s="77">
        <v>0</v>
      </c>
    </row>
    <row r="579" spans="1:11" ht="12.75">
      <c r="A579" s="71"/>
      <c r="B579" s="71"/>
      <c r="C579" s="84"/>
      <c r="D579" s="161">
        <v>186</v>
      </c>
      <c r="E579" s="84">
        <v>3815</v>
      </c>
      <c r="F579" s="276" t="s">
        <v>460</v>
      </c>
      <c r="G579" s="76">
        <v>0</v>
      </c>
      <c r="H579" s="76"/>
      <c r="I579" s="76">
        <v>3000</v>
      </c>
      <c r="J579" s="77">
        <v>0</v>
      </c>
      <c r="K579" s="77">
        <v>0</v>
      </c>
    </row>
    <row r="580" spans="1:11" ht="12.75">
      <c r="A580" s="71" t="s">
        <v>169</v>
      </c>
      <c r="B580" s="71"/>
      <c r="C580" s="84"/>
      <c r="D580" s="161">
        <v>187</v>
      </c>
      <c r="E580" s="84">
        <v>3815</v>
      </c>
      <c r="F580" s="276" t="s">
        <v>461</v>
      </c>
      <c r="G580" s="76">
        <v>0</v>
      </c>
      <c r="H580" s="76"/>
      <c r="I580" s="76">
        <v>0</v>
      </c>
      <c r="J580" s="77">
        <v>0</v>
      </c>
      <c r="K580" s="77">
        <v>0</v>
      </c>
    </row>
    <row r="581" spans="1:11" ht="14.25" customHeight="1">
      <c r="A581" s="256" t="s">
        <v>462</v>
      </c>
      <c r="B581" s="256"/>
      <c r="C581" s="256"/>
      <c r="D581" s="256"/>
      <c r="E581" s="256"/>
      <c r="F581" s="256"/>
      <c r="G581" s="256"/>
      <c r="H581" s="256"/>
      <c r="I581" s="256"/>
      <c r="J581" s="256"/>
      <c r="K581" s="261"/>
    </row>
    <row r="582" spans="1:11" ht="12.75">
      <c r="A582" s="67">
        <v>3</v>
      </c>
      <c r="B582" s="67"/>
      <c r="C582" s="67"/>
      <c r="D582" s="278"/>
      <c r="E582" s="67"/>
      <c r="F582" s="247" t="s">
        <v>168</v>
      </c>
      <c r="G582" s="247"/>
      <c r="H582" s="69">
        <v>70000</v>
      </c>
      <c r="I582" s="69">
        <f>SUM(I583)</f>
        <v>19000</v>
      </c>
      <c r="J582" s="70">
        <v>0</v>
      </c>
      <c r="K582" s="70">
        <f>I582/H582*100</f>
        <v>27.142857142857142</v>
      </c>
    </row>
    <row r="583" spans="1:11" ht="12.75">
      <c r="A583" s="71" t="s">
        <v>169</v>
      </c>
      <c r="B583" s="72">
        <v>38</v>
      </c>
      <c r="C583" s="72"/>
      <c r="D583" s="100"/>
      <c r="E583" s="72">
        <v>381</v>
      </c>
      <c r="F583" s="121" t="s">
        <v>191</v>
      </c>
      <c r="G583" s="69">
        <f>SUM(G584:G588)</f>
        <v>10500</v>
      </c>
      <c r="H583" s="69"/>
      <c r="I583" s="69">
        <f>SUM(I584:I588)</f>
        <v>19000</v>
      </c>
      <c r="J583" s="70">
        <f>I583/G583*100</f>
        <v>180.95238095238096</v>
      </c>
      <c r="K583" s="70">
        <v>0</v>
      </c>
    </row>
    <row r="584" spans="1:11" ht="12.75">
      <c r="A584" s="71" t="s">
        <v>169</v>
      </c>
      <c r="B584" s="71"/>
      <c r="C584" s="84"/>
      <c r="D584" s="161">
        <v>188</v>
      </c>
      <c r="E584" s="84">
        <v>381</v>
      </c>
      <c r="F584" s="276" t="s">
        <v>463</v>
      </c>
      <c r="G584" s="76">
        <v>0</v>
      </c>
      <c r="H584" s="76"/>
      <c r="I584" s="76">
        <v>0</v>
      </c>
      <c r="J584" s="77">
        <v>0</v>
      </c>
      <c r="K584" s="77">
        <v>0</v>
      </c>
    </row>
    <row r="585" spans="1:11" ht="12.75">
      <c r="A585" s="71"/>
      <c r="B585" s="71"/>
      <c r="C585" s="84"/>
      <c r="D585" s="161">
        <v>191</v>
      </c>
      <c r="E585" s="84">
        <v>381</v>
      </c>
      <c r="F585" s="276" t="s">
        <v>464</v>
      </c>
      <c r="G585" s="277">
        <v>8000</v>
      </c>
      <c r="H585" s="76"/>
      <c r="I585" s="76">
        <v>10000</v>
      </c>
      <c r="J585" s="77">
        <f>I585/G585*100</f>
        <v>125</v>
      </c>
      <c r="K585" s="77">
        <v>0</v>
      </c>
    </row>
    <row r="586" spans="1:11" ht="12.75">
      <c r="A586" s="71"/>
      <c r="B586" s="71"/>
      <c r="C586" s="84"/>
      <c r="D586" s="161"/>
      <c r="E586" s="84">
        <v>381</v>
      </c>
      <c r="F586" s="276" t="s">
        <v>465</v>
      </c>
      <c r="G586" s="277">
        <v>1500</v>
      </c>
      <c r="H586" s="76"/>
      <c r="I586" s="76">
        <v>0</v>
      </c>
      <c r="J586" s="77">
        <f>I586/G586*100</f>
        <v>0</v>
      </c>
      <c r="K586" s="77">
        <v>0</v>
      </c>
    </row>
    <row r="587" spans="1:11" ht="12.75">
      <c r="A587" s="71"/>
      <c r="B587" s="71"/>
      <c r="C587" s="84"/>
      <c r="D587" s="161">
        <v>189</v>
      </c>
      <c r="E587" s="84">
        <v>381</v>
      </c>
      <c r="F587" s="276" t="s">
        <v>466</v>
      </c>
      <c r="G587" s="76">
        <v>0</v>
      </c>
      <c r="H587" s="76"/>
      <c r="I587" s="76">
        <v>0</v>
      </c>
      <c r="J587" s="77">
        <v>0</v>
      </c>
      <c r="K587" s="77">
        <v>0</v>
      </c>
    </row>
    <row r="588" spans="1:11" ht="12.75">
      <c r="A588" s="71" t="s">
        <v>169</v>
      </c>
      <c r="B588" s="71"/>
      <c r="C588" s="84"/>
      <c r="D588" s="161">
        <v>190</v>
      </c>
      <c r="E588" s="84">
        <v>381</v>
      </c>
      <c r="F588" s="276" t="s">
        <v>467</v>
      </c>
      <c r="G588" s="277">
        <v>1000</v>
      </c>
      <c r="H588" s="76"/>
      <c r="I588" s="76">
        <v>9000</v>
      </c>
      <c r="J588" s="77">
        <f>I588/G588*100</f>
        <v>900</v>
      </c>
      <c r="K588" s="77">
        <v>0</v>
      </c>
    </row>
    <row r="589" spans="1:11" ht="14.25" customHeight="1">
      <c r="A589" s="256" t="s">
        <v>468</v>
      </c>
      <c r="B589" s="256"/>
      <c r="C589" s="256"/>
      <c r="D589" s="256"/>
      <c r="E589" s="256"/>
      <c r="F589" s="256"/>
      <c r="G589" s="256"/>
      <c r="H589" s="256"/>
      <c r="I589" s="256"/>
      <c r="J589" s="256"/>
      <c r="K589" s="261"/>
    </row>
    <row r="590" spans="1:11" ht="12.75">
      <c r="A590" s="67">
        <v>3</v>
      </c>
      <c r="B590" s="67"/>
      <c r="C590" s="67"/>
      <c r="D590" s="67"/>
      <c r="E590" s="67"/>
      <c r="F590" s="247" t="s">
        <v>168</v>
      </c>
      <c r="G590" s="69">
        <f>SUM(G591)</f>
        <v>27500</v>
      </c>
      <c r="H590" s="69">
        <f>SUM(H591)</f>
        <v>25000</v>
      </c>
      <c r="I590" s="69">
        <f>SUM(I591)</f>
        <v>53000</v>
      </c>
      <c r="J590" s="70">
        <f>I590/G590*100</f>
        <v>192.72727272727272</v>
      </c>
      <c r="K590" s="70">
        <f>I590/H590*100</f>
        <v>212</v>
      </c>
    </row>
    <row r="591" spans="1:11" ht="12.75">
      <c r="A591" s="71"/>
      <c r="B591" s="72">
        <v>38</v>
      </c>
      <c r="C591" s="72"/>
      <c r="D591" s="100"/>
      <c r="E591" s="72">
        <v>381</v>
      </c>
      <c r="F591" s="121" t="s">
        <v>191</v>
      </c>
      <c r="G591" s="69">
        <f>SUM(G592:G593)</f>
        <v>27500</v>
      </c>
      <c r="H591" s="69">
        <f>SUM(H592:H593)</f>
        <v>25000</v>
      </c>
      <c r="I591" s="69">
        <f>SUM(I592:I593)</f>
        <v>53000</v>
      </c>
      <c r="J591" s="70">
        <f>I591/G591*100</f>
        <v>192.72727272727272</v>
      </c>
      <c r="K591" s="70">
        <f>I591/H591*100</f>
        <v>212</v>
      </c>
    </row>
    <row r="592" spans="1:11" ht="12.75">
      <c r="A592" s="71" t="s">
        <v>169</v>
      </c>
      <c r="B592" s="71"/>
      <c r="C592" s="84"/>
      <c r="D592" s="161"/>
      <c r="E592" s="84">
        <v>3811</v>
      </c>
      <c r="F592" s="276" t="s">
        <v>469</v>
      </c>
      <c r="G592" s="76">
        <v>0</v>
      </c>
      <c r="H592" s="76">
        <v>5000</v>
      </c>
      <c r="I592" s="76">
        <v>0</v>
      </c>
      <c r="J592" s="77">
        <v>0</v>
      </c>
      <c r="K592" s="77">
        <f>I592/H592*100</f>
        <v>0</v>
      </c>
    </row>
    <row r="593" spans="1:11" ht="12.75">
      <c r="A593" s="71"/>
      <c r="B593" s="71"/>
      <c r="C593" s="84"/>
      <c r="D593" s="161">
        <v>193</v>
      </c>
      <c r="E593" s="84">
        <v>381</v>
      </c>
      <c r="F593" s="276" t="s">
        <v>470</v>
      </c>
      <c r="G593" s="76">
        <v>27500</v>
      </c>
      <c r="H593" s="76">
        <v>20000</v>
      </c>
      <c r="I593" s="76">
        <v>53000</v>
      </c>
      <c r="J593" s="77">
        <f>I593/G593*100</f>
        <v>192.72727272727272</v>
      </c>
      <c r="K593" s="77">
        <f>I593/H593*100</f>
        <v>265</v>
      </c>
    </row>
    <row r="594" spans="1:10" ht="17.25" customHeight="1">
      <c r="A594" s="71"/>
      <c r="B594" s="71"/>
      <c r="C594" s="180"/>
      <c r="D594" s="181"/>
      <c r="E594" s="180"/>
      <c r="F594" s="196"/>
      <c r="G594" s="196"/>
      <c r="H594" s="164"/>
      <c r="I594" s="183"/>
      <c r="J594" s="183"/>
    </row>
    <row r="595" spans="1:11" ht="15.75" customHeight="1">
      <c r="A595" s="279"/>
      <c r="B595" s="280"/>
      <c r="C595" s="280"/>
      <c r="D595" s="280"/>
      <c r="E595" s="280"/>
      <c r="F595" s="281" t="s">
        <v>471</v>
      </c>
      <c r="G595" s="255">
        <f>G603+G614+G621</f>
        <v>106827.5</v>
      </c>
      <c r="H595" s="255">
        <f>H603+H614+H621</f>
        <v>206000</v>
      </c>
      <c r="I595" s="255">
        <f>I603+I614+I621</f>
        <v>109800</v>
      </c>
      <c r="J595" s="90">
        <f>I595/G595*100</f>
        <v>102.78252322669725</v>
      </c>
      <c r="K595" s="90">
        <f>I595/H595*100</f>
        <v>53.30097087378641</v>
      </c>
    </row>
    <row r="596" spans="1:10" ht="12.75" hidden="1">
      <c r="A596" s="279" t="s">
        <v>472</v>
      </c>
      <c r="B596" s="282"/>
      <c r="C596" s="282"/>
      <c r="D596" s="282"/>
      <c r="E596" s="282"/>
      <c r="F596" s="283"/>
      <c r="G596" s="283"/>
      <c r="H596" s="284"/>
      <c r="I596" s="284"/>
      <c r="J596" s="285"/>
    </row>
    <row r="597" spans="1:10" ht="13.5">
      <c r="A597" s="286" t="s">
        <v>473</v>
      </c>
      <c r="B597" s="143"/>
      <c r="C597" s="143"/>
      <c r="D597" s="143"/>
      <c r="E597" s="143"/>
      <c r="F597" s="189"/>
      <c r="G597" s="189"/>
      <c r="H597" s="227"/>
      <c r="I597" s="227"/>
      <c r="J597" s="287"/>
    </row>
    <row r="598" spans="1:10" ht="13.5">
      <c r="A598" s="288" t="s">
        <v>448</v>
      </c>
      <c r="B598" s="288"/>
      <c r="C598" s="288"/>
      <c r="D598" s="288"/>
      <c r="E598" s="288"/>
      <c r="F598" s="288"/>
      <c r="G598" s="288"/>
      <c r="H598" s="288"/>
      <c r="I598" s="288"/>
      <c r="J598" s="288"/>
    </row>
    <row r="599" spans="1:11" ht="12.75">
      <c r="A599" s="54" t="s">
        <v>31</v>
      </c>
      <c r="B599" s="55" t="s">
        <v>32</v>
      </c>
      <c r="C599" s="55" t="s">
        <v>33</v>
      </c>
      <c r="D599" s="55"/>
      <c r="E599" s="55" t="s">
        <v>35</v>
      </c>
      <c r="F599" s="56" t="s">
        <v>36</v>
      </c>
      <c r="G599" s="19" t="s">
        <v>5</v>
      </c>
      <c r="H599" s="156" t="s">
        <v>37</v>
      </c>
      <c r="I599" s="19" t="s">
        <v>5</v>
      </c>
      <c r="J599" s="19" t="s">
        <v>7</v>
      </c>
      <c r="K599" s="21" t="s">
        <v>7</v>
      </c>
    </row>
    <row r="600" spans="1:11" ht="13.5" customHeight="1">
      <c r="A600" s="59">
        <v>1</v>
      </c>
      <c r="B600" s="59"/>
      <c r="C600" s="59"/>
      <c r="D600" s="59"/>
      <c r="E600" s="59"/>
      <c r="F600" s="60">
        <v>2</v>
      </c>
      <c r="G600" s="61" t="s">
        <v>8</v>
      </c>
      <c r="H600" s="157">
        <v>3</v>
      </c>
      <c r="I600" s="19" t="s">
        <v>10</v>
      </c>
      <c r="J600" s="63" t="s">
        <v>11</v>
      </c>
      <c r="K600" s="64" t="s">
        <v>12</v>
      </c>
    </row>
    <row r="601" spans="1:11" ht="13.5" customHeight="1">
      <c r="A601" s="59"/>
      <c r="B601" s="59"/>
      <c r="C601" s="59"/>
      <c r="D601" s="59"/>
      <c r="E601" s="59"/>
      <c r="F601" s="60"/>
      <c r="G601" s="66">
        <v>1</v>
      </c>
      <c r="H601" s="29">
        <v>2</v>
      </c>
      <c r="I601" s="29">
        <v>3</v>
      </c>
      <c r="J601" s="29">
        <v>4</v>
      </c>
      <c r="K601" s="30">
        <v>5</v>
      </c>
    </row>
    <row r="602" spans="1:11" ht="15" customHeight="1">
      <c r="A602" s="256" t="s">
        <v>474</v>
      </c>
      <c r="B602" s="256"/>
      <c r="C602" s="256"/>
      <c r="D602" s="256"/>
      <c r="E602" s="256"/>
      <c r="F602" s="256"/>
      <c r="G602" s="256"/>
      <c r="H602" s="256"/>
      <c r="I602" s="256"/>
      <c r="J602" s="256"/>
      <c r="K602" s="261"/>
    </row>
    <row r="603" spans="1:11" ht="15" customHeight="1">
      <c r="A603" s="67">
        <v>3</v>
      </c>
      <c r="B603" s="67"/>
      <c r="C603" s="95"/>
      <c r="D603" s="95"/>
      <c r="E603" s="95"/>
      <c r="F603" s="247" t="s">
        <v>168</v>
      </c>
      <c r="G603" s="69">
        <f>G604+G606</f>
        <v>28812.5</v>
      </c>
      <c r="H603" s="69">
        <f>H604+H606</f>
        <v>76000</v>
      </c>
      <c r="I603" s="69">
        <f>I604+I606</f>
        <v>56320</v>
      </c>
      <c r="J603" s="70">
        <f>I603/G603*100</f>
        <v>195.470715835141</v>
      </c>
      <c r="K603" s="70">
        <f>I603/H603*100</f>
        <v>74.10526315789474</v>
      </c>
    </row>
    <row r="604" spans="1:11" ht="15" customHeight="1">
      <c r="A604" s="71" t="s">
        <v>169</v>
      </c>
      <c r="B604" s="289">
        <v>32</v>
      </c>
      <c r="C604" s="72"/>
      <c r="D604" s="72"/>
      <c r="E604" s="72">
        <v>322</v>
      </c>
      <c r="F604" s="121" t="s">
        <v>109</v>
      </c>
      <c r="G604" s="69">
        <f>SUM(G605)</f>
        <v>0</v>
      </c>
      <c r="H604" s="69">
        <f>SUM(H605)</f>
        <v>5000</v>
      </c>
      <c r="I604" s="69">
        <f>SUM(I605)</f>
        <v>840</v>
      </c>
      <c r="J604" s="70">
        <v>0</v>
      </c>
      <c r="K604" s="70">
        <f>I604/H604*100</f>
        <v>16.8</v>
      </c>
    </row>
    <row r="605" spans="1:11" ht="15" customHeight="1">
      <c r="A605" s="71" t="s">
        <v>169</v>
      </c>
      <c r="B605" s="263"/>
      <c r="C605" s="263"/>
      <c r="D605" s="166">
        <v>194</v>
      </c>
      <c r="E605" s="165">
        <v>3221</v>
      </c>
      <c r="F605" s="290" t="s">
        <v>475</v>
      </c>
      <c r="G605" s="76">
        <v>0</v>
      </c>
      <c r="H605" s="76">
        <v>5000</v>
      </c>
      <c r="I605" s="76">
        <v>840</v>
      </c>
      <c r="J605" s="291">
        <v>0</v>
      </c>
      <c r="K605" s="291">
        <f>I605/H605*100</f>
        <v>16.8</v>
      </c>
    </row>
    <row r="606" spans="1:11" ht="15" customHeight="1">
      <c r="A606" s="71"/>
      <c r="B606" s="67"/>
      <c r="C606" s="67"/>
      <c r="D606" s="278"/>
      <c r="E606" s="67">
        <v>323</v>
      </c>
      <c r="F606" s="267" t="s">
        <v>113</v>
      </c>
      <c r="G606" s="69">
        <f>SUM(G607:G608)</f>
        <v>28812.5</v>
      </c>
      <c r="H606" s="69">
        <f>SUM(H607:H608)</f>
        <v>71000</v>
      </c>
      <c r="I606" s="69">
        <f>SUM(I607:I608)</f>
        <v>55480</v>
      </c>
      <c r="J606" s="70">
        <f>I606/G606*100</f>
        <v>192.55531453362255</v>
      </c>
      <c r="K606" s="70">
        <f>I606/H606*100</f>
        <v>78.14084507042254</v>
      </c>
    </row>
    <row r="607" spans="1:11" ht="15" customHeight="1">
      <c r="A607" s="71"/>
      <c r="B607" s="263"/>
      <c r="C607" s="263"/>
      <c r="D607" s="166">
        <v>195</v>
      </c>
      <c r="E607" s="165">
        <v>3237</v>
      </c>
      <c r="F607" s="290" t="s">
        <v>476</v>
      </c>
      <c r="G607" s="76">
        <v>0</v>
      </c>
      <c r="H607" s="76">
        <v>8000</v>
      </c>
      <c r="I607" s="76">
        <v>10480</v>
      </c>
      <c r="J607" s="77">
        <v>0</v>
      </c>
      <c r="K607" s="77">
        <f>I607/H607*100</f>
        <v>131</v>
      </c>
    </row>
    <row r="608" spans="1:11" ht="17.25" customHeight="1">
      <c r="A608" s="147" t="s">
        <v>477</v>
      </c>
      <c r="B608" s="263"/>
      <c r="C608" s="263"/>
      <c r="D608" s="166">
        <v>196</v>
      </c>
      <c r="E608" s="165">
        <v>3237</v>
      </c>
      <c r="F608" s="290" t="s">
        <v>478</v>
      </c>
      <c r="G608" s="76">
        <v>28812.5</v>
      </c>
      <c r="H608" s="76">
        <v>63000</v>
      </c>
      <c r="I608" s="76">
        <v>45000</v>
      </c>
      <c r="J608" s="77">
        <f>I608/G608*100</f>
        <v>156.1822125813449</v>
      </c>
      <c r="K608" s="77">
        <f>I608/H608*100</f>
        <v>71.42857142857143</v>
      </c>
    </row>
    <row r="609" spans="1:11" ht="17.25" customHeight="1">
      <c r="A609" s="256" t="s">
        <v>479</v>
      </c>
      <c r="B609" s="256"/>
      <c r="C609" s="256"/>
      <c r="D609" s="256"/>
      <c r="E609" s="256"/>
      <c r="F609" s="256"/>
      <c r="G609" s="256"/>
      <c r="H609" s="256"/>
      <c r="I609" s="256"/>
      <c r="J609" s="256"/>
      <c r="K609" s="261"/>
    </row>
    <row r="610" spans="1:11" ht="17.25" customHeight="1">
      <c r="A610" s="67">
        <v>3</v>
      </c>
      <c r="B610" s="95"/>
      <c r="C610" s="95"/>
      <c r="D610" s="95"/>
      <c r="E610" s="247"/>
      <c r="F610" s="247" t="s">
        <v>168</v>
      </c>
      <c r="G610" s="69">
        <f>SUM(G611)</f>
        <v>0</v>
      </c>
      <c r="H610" s="69">
        <f>SUM(H611)</f>
        <v>10000</v>
      </c>
      <c r="I610" s="69">
        <f>SUM(I611)</f>
        <v>0</v>
      </c>
      <c r="J610" s="70">
        <v>0</v>
      </c>
      <c r="K610" s="70">
        <f>I610/H610*100</f>
        <v>0</v>
      </c>
    </row>
    <row r="611" spans="1:11" ht="15.75" customHeight="1">
      <c r="A611" s="289"/>
      <c r="B611" s="289">
        <v>37</v>
      </c>
      <c r="C611" s="72"/>
      <c r="D611" s="72"/>
      <c r="E611" s="72">
        <v>372</v>
      </c>
      <c r="F611" s="292" t="s">
        <v>426</v>
      </c>
      <c r="G611" s="69">
        <f>SUM(G612)</f>
        <v>0</v>
      </c>
      <c r="H611" s="69">
        <f>SUM(H612)</f>
        <v>10000</v>
      </c>
      <c r="I611" s="69">
        <f>SUM(I612)</f>
        <v>0</v>
      </c>
      <c r="J611" s="70">
        <v>0</v>
      </c>
      <c r="K611" s="70">
        <f>I611/H611*100</f>
        <v>0</v>
      </c>
    </row>
    <row r="612" spans="1:11" ht="16.5" customHeight="1">
      <c r="A612" s="293"/>
      <c r="B612" s="84"/>
      <c r="C612" s="161"/>
      <c r="D612" s="161"/>
      <c r="E612" s="84">
        <v>3722</v>
      </c>
      <c r="F612" s="276" t="s">
        <v>480</v>
      </c>
      <c r="G612" s="76">
        <v>0</v>
      </c>
      <c r="H612" s="76">
        <v>10000</v>
      </c>
      <c r="I612" s="76">
        <v>0</v>
      </c>
      <c r="J612" s="77">
        <v>0</v>
      </c>
      <c r="K612" s="77">
        <f>I612/H612*100</f>
        <v>0</v>
      </c>
    </row>
    <row r="613" spans="1:11" ht="15" customHeight="1">
      <c r="A613" s="256" t="s">
        <v>481</v>
      </c>
      <c r="B613" s="256"/>
      <c r="C613" s="256"/>
      <c r="D613" s="256"/>
      <c r="E613" s="256"/>
      <c r="F613" s="256"/>
      <c r="G613" s="256"/>
      <c r="H613" s="256"/>
      <c r="I613" s="256"/>
      <c r="J613" s="256"/>
      <c r="K613" s="294"/>
    </row>
    <row r="614" spans="1:11" ht="15" customHeight="1">
      <c r="A614" s="67">
        <v>3</v>
      </c>
      <c r="B614" s="67"/>
      <c r="C614" s="95"/>
      <c r="D614" s="95"/>
      <c r="E614" s="95"/>
      <c r="F614" s="247" t="s">
        <v>168</v>
      </c>
      <c r="G614" s="69">
        <f>SUM(G615+G618)</f>
        <v>19515</v>
      </c>
      <c r="H614" s="69">
        <f>SUM(H615+H618)</f>
        <v>70000</v>
      </c>
      <c r="I614" s="69">
        <f>SUM(I615+I618)</f>
        <v>53480</v>
      </c>
      <c r="J614" s="70">
        <f>I614/G614*100</f>
        <v>274.0456059441455</v>
      </c>
      <c r="K614" s="70">
        <f>I614/H614*100</f>
        <v>76.4</v>
      </c>
    </row>
    <row r="615" spans="1:11" ht="15" customHeight="1">
      <c r="A615" s="71"/>
      <c r="B615" s="72">
        <v>32</v>
      </c>
      <c r="C615" s="72"/>
      <c r="D615" s="72"/>
      <c r="E615" s="72"/>
      <c r="F615" s="121" t="s">
        <v>109</v>
      </c>
      <c r="G615" s="69">
        <f>SUM(G616)</f>
        <v>19515</v>
      </c>
      <c r="H615" s="69">
        <f>SUM(H616)</f>
        <v>30000</v>
      </c>
      <c r="I615" s="69">
        <f>SUM(I616)</f>
        <v>0</v>
      </c>
      <c r="J615" s="70">
        <f>I615/G615*100</f>
        <v>0</v>
      </c>
      <c r="K615" s="70">
        <f>I615/H615*100</f>
        <v>0</v>
      </c>
    </row>
    <row r="616" spans="1:11" ht="15" customHeight="1">
      <c r="A616" s="71"/>
      <c r="B616" s="72"/>
      <c r="C616" s="72"/>
      <c r="D616" s="72"/>
      <c r="E616" s="72">
        <v>329</v>
      </c>
      <c r="F616" s="247" t="s">
        <v>228</v>
      </c>
      <c r="G616" s="69">
        <f>SUM(G617)</f>
        <v>19515</v>
      </c>
      <c r="H616" s="69">
        <f>SUM(H617)</f>
        <v>30000</v>
      </c>
      <c r="I616" s="69">
        <f>SUM(I617)</f>
        <v>0</v>
      </c>
      <c r="J616" s="70">
        <f>I616/G616*100</f>
        <v>0</v>
      </c>
      <c r="K616" s="70">
        <f>I616/H616*100</f>
        <v>0</v>
      </c>
    </row>
    <row r="617" spans="1:11" ht="15" customHeight="1">
      <c r="A617" s="145" t="s">
        <v>169</v>
      </c>
      <c r="B617" s="263"/>
      <c r="C617" s="165"/>
      <c r="D617" s="166">
        <v>198</v>
      </c>
      <c r="E617" s="165">
        <v>3299</v>
      </c>
      <c r="F617" s="290" t="s">
        <v>228</v>
      </c>
      <c r="G617" s="76">
        <v>19515</v>
      </c>
      <c r="H617" s="76">
        <v>30000</v>
      </c>
      <c r="I617" s="76">
        <v>0</v>
      </c>
      <c r="J617" s="77">
        <f>I617/G617*100</f>
        <v>0</v>
      </c>
      <c r="K617" s="77">
        <f>I617/H617*100</f>
        <v>0</v>
      </c>
    </row>
    <row r="618" spans="1:11" ht="15" customHeight="1">
      <c r="A618" s="71"/>
      <c r="B618" s="72">
        <v>38</v>
      </c>
      <c r="C618" s="83"/>
      <c r="D618" s="100"/>
      <c r="E618" s="72">
        <v>382</v>
      </c>
      <c r="F618" s="121" t="s">
        <v>127</v>
      </c>
      <c r="G618" s="69">
        <f>SUM(G619)</f>
        <v>0</v>
      </c>
      <c r="H618" s="69">
        <f>SUM(H619)</f>
        <v>40000</v>
      </c>
      <c r="I618" s="69">
        <f>SUM(I619)</f>
        <v>53480</v>
      </c>
      <c r="J618" s="70">
        <v>0</v>
      </c>
      <c r="K618" s="70">
        <f>I618/H618*100</f>
        <v>133.7</v>
      </c>
    </row>
    <row r="619" spans="1:11" ht="15" customHeight="1">
      <c r="A619" s="71" t="s">
        <v>169</v>
      </c>
      <c r="B619" s="71"/>
      <c r="C619" s="84"/>
      <c r="D619" s="161">
        <v>199</v>
      </c>
      <c r="E619" s="84">
        <v>3821</v>
      </c>
      <c r="F619" s="276" t="s">
        <v>482</v>
      </c>
      <c r="G619" s="76">
        <v>0</v>
      </c>
      <c r="H619" s="76">
        <v>40000</v>
      </c>
      <c r="I619" s="76">
        <v>53480</v>
      </c>
      <c r="J619" s="77">
        <v>0</v>
      </c>
      <c r="K619" s="77">
        <f>I619/H619*100</f>
        <v>133.7</v>
      </c>
    </row>
    <row r="620" spans="1:11" ht="17.25" customHeight="1">
      <c r="A620" s="256" t="s">
        <v>483</v>
      </c>
      <c r="B620" s="256"/>
      <c r="C620" s="256"/>
      <c r="D620" s="256"/>
      <c r="E620" s="256"/>
      <c r="F620" s="256"/>
      <c r="G620" s="256"/>
      <c r="H620" s="256"/>
      <c r="I620" s="256"/>
      <c r="J620" s="256"/>
      <c r="K620" s="261"/>
    </row>
    <row r="621" spans="1:11" ht="17.25" customHeight="1">
      <c r="A621" s="67">
        <v>3</v>
      </c>
      <c r="B621" s="67"/>
      <c r="C621" s="95"/>
      <c r="D621" s="278"/>
      <c r="E621" s="95"/>
      <c r="F621" s="247" t="s">
        <v>168</v>
      </c>
      <c r="G621" s="69">
        <f>SUM(G622)</f>
        <v>58500</v>
      </c>
      <c r="H621" s="69">
        <f>SUM(H622)</f>
        <v>60000</v>
      </c>
      <c r="I621" s="69">
        <f>SUM(I622)</f>
        <v>0</v>
      </c>
      <c r="J621" s="70">
        <f>I621/G621*100</f>
        <v>0</v>
      </c>
      <c r="K621" s="70">
        <f>I621/H621*100</f>
        <v>0</v>
      </c>
    </row>
    <row r="622" spans="1:11" ht="17.25" customHeight="1">
      <c r="A622" s="71"/>
      <c r="B622" s="72">
        <v>37</v>
      </c>
      <c r="C622" s="72"/>
      <c r="D622" s="100"/>
      <c r="E622" s="72">
        <v>372</v>
      </c>
      <c r="F622" s="292" t="s">
        <v>426</v>
      </c>
      <c r="G622" s="69">
        <f>SUM(G623)</f>
        <v>58500</v>
      </c>
      <c r="H622" s="69">
        <f>SUM(H623)</f>
        <v>60000</v>
      </c>
      <c r="I622" s="69">
        <f>SUM(I623)</f>
        <v>0</v>
      </c>
      <c r="J622" s="70">
        <f>I622/G622*100</f>
        <v>0</v>
      </c>
      <c r="K622" s="70">
        <f>I622/H622*100</f>
        <v>0</v>
      </c>
    </row>
    <row r="623" spans="1:11" ht="17.25" customHeight="1">
      <c r="A623" s="71" t="s">
        <v>169</v>
      </c>
      <c r="B623" s="97"/>
      <c r="C623" s="84"/>
      <c r="D623" s="161">
        <v>200</v>
      </c>
      <c r="E623" s="84">
        <v>3721</v>
      </c>
      <c r="F623" s="276" t="s">
        <v>484</v>
      </c>
      <c r="G623" s="76">
        <v>58500</v>
      </c>
      <c r="H623" s="76">
        <v>60000</v>
      </c>
      <c r="I623" s="76">
        <v>0</v>
      </c>
      <c r="J623" s="77">
        <f>I623/G623*100</f>
        <v>0</v>
      </c>
      <c r="K623" s="77">
        <f>I623/H623*100</f>
        <v>0</v>
      </c>
    </row>
    <row r="624" spans="1:10" ht="10.5" customHeight="1">
      <c r="A624" s="80"/>
      <c r="B624" s="80"/>
      <c r="C624" s="180"/>
      <c r="D624" s="181"/>
      <c r="E624" s="180"/>
      <c r="F624" s="196"/>
      <c r="G624" s="196"/>
      <c r="H624" s="183"/>
      <c r="I624" s="183"/>
      <c r="J624" s="183"/>
    </row>
    <row r="625" spans="1:10" ht="17.25" customHeight="1">
      <c r="A625" s="80"/>
      <c r="B625" s="80"/>
      <c r="C625" s="180"/>
      <c r="D625" s="181"/>
      <c r="E625" s="180"/>
      <c r="F625" s="295" t="s">
        <v>485</v>
      </c>
      <c r="G625" s="295"/>
      <c r="H625" s="183"/>
      <c r="I625" s="183"/>
      <c r="J625" s="183"/>
    </row>
    <row r="626" spans="1:10" ht="17.25" customHeight="1">
      <c r="A626" s="71"/>
      <c r="B626" s="80"/>
      <c r="C626" s="180"/>
      <c r="D626" s="181"/>
      <c r="E626" s="180"/>
      <c r="F626" s="295" t="s">
        <v>147</v>
      </c>
      <c r="G626" s="295"/>
      <c r="H626" s="183"/>
      <c r="I626" s="183"/>
      <c r="J626" s="183"/>
    </row>
    <row r="627" spans="1:10" ht="17.25" customHeight="1">
      <c r="A627" s="144" t="s">
        <v>448</v>
      </c>
      <c r="B627" s="144"/>
      <c r="C627" s="144"/>
      <c r="D627" s="144"/>
      <c r="E627" s="144"/>
      <c r="F627" s="296"/>
      <c r="G627" s="296"/>
      <c r="H627" s="297"/>
      <c r="I627" s="297"/>
      <c r="J627" s="297"/>
    </row>
    <row r="628" spans="1:11" ht="17.25" customHeight="1">
      <c r="A628" s="256" t="s">
        <v>486</v>
      </c>
      <c r="B628" s="256"/>
      <c r="C628" s="256"/>
      <c r="D628" s="256"/>
      <c r="E628" s="256"/>
      <c r="F628" s="256"/>
      <c r="G628" s="256"/>
      <c r="H628" s="256"/>
      <c r="I628" s="256"/>
      <c r="J628" s="256"/>
      <c r="K628" s="298"/>
    </row>
    <row r="629" spans="1:11" ht="17.25" customHeight="1">
      <c r="A629" s="71"/>
      <c r="B629" s="72">
        <v>34</v>
      </c>
      <c r="C629" s="83"/>
      <c r="D629" s="100"/>
      <c r="E629" s="83"/>
      <c r="F629" s="68" t="s">
        <v>234</v>
      </c>
      <c r="G629" s="69">
        <f>SUM(G630)</f>
        <v>4754.54</v>
      </c>
      <c r="H629" s="69">
        <f>SUM(H630)</f>
        <v>15000</v>
      </c>
      <c r="I629" s="69">
        <f>SUM(I630)</f>
        <v>2493.38</v>
      </c>
      <c r="J629" s="70">
        <f>I629/G629*100</f>
        <v>52.44208693164849</v>
      </c>
      <c r="K629" s="70">
        <f>I629/H629*100</f>
        <v>16.622533333333333</v>
      </c>
    </row>
    <row r="630" spans="1:11" ht="17.25" customHeight="1">
      <c r="A630" s="71"/>
      <c r="B630" s="72"/>
      <c r="C630" s="72"/>
      <c r="D630" s="100"/>
      <c r="E630" s="72">
        <v>342</v>
      </c>
      <c r="F630" s="68" t="s">
        <v>487</v>
      </c>
      <c r="G630" s="69">
        <f>SUM(G631)</f>
        <v>4754.54</v>
      </c>
      <c r="H630" s="69">
        <f>SUM(H631)</f>
        <v>15000</v>
      </c>
      <c r="I630" s="69">
        <f>SUM(I631)</f>
        <v>2493.38</v>
      </c>
      <c r="J630" s="70">
        <f>I630/G630*100</f>
        <v>52.44208693164849</v>
      </c>
      <c r="K630" s="70">
        <f>I630/H630*100</f>
        <v>16.622533333333333</v>
      </c>
    </row>
    <row r="631" spans="1:11" ht="17.25" customHeight="1">
      <c r="A631" s="71"/>
      <c r="B631" s="97"/>
      <c r="C631" s="84"/>
      <c r="D631" s="161">
        <v>201</v>
      </c>
      <c r="E631" s="84">
        <v>3422</v>
      </c>
      <c r="F631" s="75" t="s">
        <v>488</v>
      </c>
      <c r="G631" s="76">
        <v>4754.54</v>
      </c>
      <c r="H631" s="76">
        <v>15000</v>
      </c>
      <c r="I631" s="76">
        <v>2493.38</v>
      </c>
      <c r="J631" s="77">
        <f>I631/G631*100</f>
        <v>52.44208693164849</v>
      </c>
      <c r="K631" s="77">
        <f>I631/H631*100</f>
        <v>16.622533333333333</v>
      </c>
    </row>
    <row r="632" spans="1:11" ht="17.25" customHeight="1">
      <c r="A632" s="71">
        <v>5</v>
      </c>
      <c r="B632" s="72"/>
      <c r="C632" s="72"/>
      <c r="D632" s="72"/>
      <c r="E632" s="73"/>
      <c r="F632" s="68" t="s">
        <v>147</v>
      </c>
      <c r="G632" s="69">
        <f>SUM(G633)</f>
        <v>51429.7</v>
      </c>
      <c r="H632" s="69">
        <f>SUM(H633)</f>
        <v>92500</v>
      </c>
      <c r="I632" s="69">
        <f>SUM(I633)</f>
        <v>53792.38</v>
      </c>
      <c r="J632" s="70">
        <f>I632/G632*100</f>
        <v>104.59399918724006</v>
      </c>
      <c r="K632" s="70">
        <f>I632/H632*100</f>
        <v>58.15392432432432</v>
      </c>
    </row>
    <row r="633" spans="1:11" ht="17.25" customHeight="1">
      <c r="A633" s="71"/>
      <c r="B633" s="72">
        <v>54</v>
      </c>
      <c r="C633" s="72"/>
      <c r="D633" s="72"/>
      <c r="E633" s="73"/>
      <c r="F633" s="68" t="s">
        <v>489</v>
      </c>
      <c r="G633" s="69">
        <f>SUM(G634)</f>
        <v>51429.7</v>
      </c>
      <c r="H633" s="69">
        <f>SUM(H634)</f>
        <v>92500</v>
      </c>
      <c r="I633" s="69">
        <f>SUM(I634)</f>
        <v>53792.38</v>
      </c>
      <c r="J633" s="70">
        <f>I633/G633*100</f>
        <v>104.59399918724006</v>
      </c>
      <c r="K633" s="70">
        <f>I633/H633*100</f>
        <v>58.15392432432432</v>
      </c>
    </row>
    <row r="634" spans="1:11" ht="17.25" customHeight="1">
      <c r="A634" s="71"/>
      <c r="B634" s="72"/>
      <c r="C634" s="72"/>
      <c r="D634" s="72"/>
      <c r="E634" s="72">
        <v>542</v>
      </c>
      <c r="F634" s="68" t="s">
        <v>490</v>
      </c>
      <c r="G634" s="69">
        <f>SUM(G635)</f>
        <v>51429.7</v>
      </c>
      <c r="H634" s="69">
        <f>SUM(H635)</f>
        <v>92500</v>
      </c>
      <c r="I634" s="69">
        <f>SUM(I635)</f>
        <v>53792.38</v>
      </c>
      <c r="J634" s="70">
        <f>I634/G634*100</f>
        <v>104.59399918724006</v>
      </c>
      <c r="K634" s="70">
        <f>I634/H634*100</f>
        <v>58.15392432432432</v>
      </c>
    </row>
    <row r="635" spans="1:11" ht="17.25" customHeight="1">
      <c r="A635" s="71"/>
      <c r="B635" s="97"/>
      <c r="C635" s="97"/>
      <c r="D635" s="97">
        <v>202</v>
      </c>
      <c r="E635" s="74">
        <v>5422</v>
      </c>
      <c r="F635" s="75" t="s">
        <v>491</v>
      </c>
      <c r="G635" s="76">
        <v>51429.7</v>
      </c>
      <c r="H635" s="76">
        <v>92500</v>
      </c>
      <c r="I635" s="81">
        <v>53792.38</v>
      </c>
      <c r="J635" s="77">
        <f>I635/G635*100</f>
        <v>104.59399918724006</v>
      </c>
      <c r="K635" s="77">
        <f>I635/H635*100</f>
        <v>58.15392432432432</v>
      </c>
    </row>
    <row r="636" spans="1:11" ht="15">
      <c r="A636" s="299"/>
      <c r="B636" s="299"/>
      <c r="C636" s="300"/>
      <c r="D636" s="300"/>
      <c r="E636" s="300"/>
      <c r="F636" s="301" t="s">
        <v>492</v>
      </c>
      <c r="G636" s="302">
        <v>3100488.33</v>
      </c>
      <c r="H636" s="302">
        <f>H159+H190+H267+H296+H349+H384+H411+H484+H501+H516+H557+H595+H629</f>
        <v>14442200</v>
      </c>
      <c r="I636" s="302">
        <f>I159+I190+I267+I296+I349+I384+I411+I484+I501+I516+I557+I595+I629</f>
        <v>4711442.52</v>
      </c>
      <c r="J636" s="108">
        <f>I636/G636*100</f>
        <v>151.95807945518052</v>
      </c>
      <c r="K636" s="108">
        <f>I636/H636*100</f>
        <v>32.622748057775134</v>
      </c>
    </row>
    <row r="637" spans="1:11" ht="15">
      <c r="A637" s="299"/>
      <c r="B637" s="299"/>
      <c r="C637" s="300"/>
      <c r="D637" s="300"/>
      <c r="E637" s="300"/>
      <c r="F637" s="301" t="s">
        <v>493</v>
      </c>
      <c r="G637" s="302">
        <f>G632</f>
        <v>51429.7</v>
      </c>
      <c r="H637" s="302">
        <f>H632</f>
        <v>92500</v>
      </c>
      <c r="I637" s="302">
        <f>I632</f>
        <v>53792.38</v>
      </c>
      <c r="J637" s="108">
        <f>I637/G637*100</f>
        <v>104.59399918724006</v>
      </c>
      <c r="K637" s="108">
        <f>I637/H637*100</f>
        <v>58.15392432432432</v>
      </c>
    </row>
    <row r="638" spans="1:11" ht="15">
      <c r="A638" s="299"/>
      <c r="B638" s="299"/>
      <c r="C638" s="300"/>
      <c r="D638" s="300"/>
      <c r="E638" s="300"/>
      <c r="F638" s="301"/>
      <c r="G638" s="302">
        <f>SUM(G636:G637)</f>
        <v>3151918.0300000003</v>
      </c>
      <c r="H638" s="302">
        <f>SUM(H636:H637)</f>
        <v>14534700</v>
      </c>
      <c r="I638" s="302">
        <f>SUM(I636:I637)</f>
        <v>4765234.899999999</v>
      </c>
      <c r="J638" s="108">
        <f>I638/G638*100</f>
        <v>151.1852419588462</v>
      </c>
      <c r="K638" s="108">
        <f>I638/H638*100</f>
        <v>32.785230517313735</v>
      </c>
    </row>
    <row r="639" spans="1:11" s="304" customFormat="1" ht="24.75" customHeight="1">
      <c r="A639" s="1"/>
      <c r="B639" s="145"/>
      <c r="C639" s="145"/>
      <c r="D639" s="145"/>
      <c r="E639" s="303"/>
      <c r="F639" s="6" t="s">
        <v>494</v>
      </c>
      <c r="G639" s="6"/>
      <c r="H639" s="6"/>
      <c r="I639" s="6"/>
      <c r="J639" s="6"/>
      <c r="K639" s="6"/>
    </row>
    <row r="640" spans="1:11" s="304" customFormat="1" ht="21" customHeight="1">
      <c r="A640" s="58" t="s">
        <v>495</v>
      </c>
      <c r="B640" s="58"/>
      <c r="C640" s="58"/>
      <c r="D640" s="58"/>
      <c r="E640" s="58"/>
      <c r="F640" s="58"/>
      <c r="G640" s="58"/>
      <c r="H640" s="58"/>
      <c r="I640" s="58"/>
      <c r="J640" s="58"/>
      <c r="K640" s="58"/>
    </row>
    <row r="641" spans="1:11" s="304" customFormat="1" ht="18" customHeight="1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</row>
    <row r="642" spans="1:10" s="304" customFormat="1" ht="18.75" customHeight="1">
      <c r="A642" s="1"/>
      <c r="B642" s="144"/>
      <c r="C642" s="145"/>
      <c r="D642" s="145"/>
      <c r="E642" s="303"/>
      <c r="F642" s="303"/>
      <c r="G642" s="145" t="s">
        <v>496</v>
      </c>
      <c r="H642" s="173"/>
      <c r="I642" s="173"/>
      <c r="J642" s="303"/>
    </row>
    <row r="643" spans="1:10" s="304" customFormat="1" ht="14.25" customHeight="1">
      <c r="A643" s="1"/>
      <c r="B643" s="1"/>
      <c r="C643" s="1"/>
      <c r="D643" s="1"/>
      <c r="E643"/>
      <c r="F643"/>
      <c r="G643" s="1" t="s">
        <v>497</v>
      </c>
      <c r="H643" s="150"/>
      <c r="I643" s="3"/>
      <c r="J643" s="303"/>
    </row>
    <row r="644" spans="1:10" s="304" customFormat="1" ht="18.75" customHeight="1">
      <c r="A644" s="1"/>
      <c r="B644" s="1"/>
      <c r="C644" s="1"/>
      <c r="D644" s="1"/>
      <c r="E644" s="305"/>
      <c r="F644" s="1" t="s">
        <v>498</v>
      </c>
      <c r="G644" s="305"/>
      <c r="H644" s="150"/>
      <c r="I644" s="3"/>
      <c r="J644" s="303"/>
    </row>
    <row r="645" spans="1:7" ht="15">
      <c r="A645" s="306"/>
      <c r="B645" s="306"/>
      <c r="E645" s="306"/>
      <c r="F645" s="58" t="s">
        <v>499</v>
      </c>
      <c r="G645" s="58"/>
    </row>
    <row r="646" spans="6:10" ht="13.5">
      <c r="F646" s="58" t="s">
        <v>500</v>
      </c>
      <c r="G646" s="58"/>
      <c r="I646" s="1" t="s">
        <v>501</v>
      </c>
      <c r="J646" s="1"/>
    </row>
    <row r="647" spans="8:10" ht="12.75">
      <c r="H647" s="227"/>
      <c r="I647" s="1"/>
      <c r="J647" s="1"/>
    </row>
    <row r="648" spans="8:10" ht="12.75">
      <c r="H648" s="227"/>
      <c r="I648" s="1" t="s">
        <v>502</v>
      </c>
      <c r="J648" s="1"/>
    </row>
    <row r="650" ht="12.75">
      <c r="H650" s="227"/>
    </row>
    <row r="651" ht="12.75">
      <c r="H651" s="227"/>
    </row>
  </sheetData>
  <sheetProtection selectLockedCells="1" selectUnlockedCells="1"/>
  <mergeCells count="69">
    <mergeCell ref="A1:K1"/>
    <mergeCell ref="A2:K2"/>
    <mergeCell ref="A3:F3"/>
    <mergeCell ref="A4:E4"/>
    <mergeCell ref="A5:K5"/>
    <mergeCell ref="F26:K26"/>
    <mergeCell ref="A27:J27"/>
    <mergeCell ref="A31:E31"/>
    <mergeCell ref="A96:E96"/>
    <mergeCell ref="A140:E140"/>
    <mergeCell ref="F152:K152"/>
    <mergeCell ref="A153:K154"/>
    <mergeCell ref="A155:F155"/>
    <mergeCell ref="A156:J156"/>
    <mergeCell ref="A162:J162"/>
    <mergeCell ref="A164:E164"/>
    <mergeCell ref="A166:F166"/>
    <mergeCell ref="A175:F175"/>
    <mergeCell ref="A192:J192"/>
    <mergeCell ref="A194:E194"/>
    <mergeCell ref="A196:F196"/>
    <mergeCell ref="A261:F261"/>
    <mergeCell ref="A269:J269"/>
    <mergeCell ref="A295:F295"/>
    <mergeCell ref="A298:J298"/>
    <mergeCell ref="A299:F299"/>
    <mergeCell ref="A309:F309"/>
    <mergeCell ref="A325:F325"/>
    <mergeCell ref="A327:J327"/>
    <mergeCell ref="A337:J337"/>
    <mergeCell ref="A351:J351"/>
    <mergeCell ref="A377:J377"/>
    <mergeCell ref="A385:F385"/>
    <mergeCell ref="A387:E387"/>
    <mergeCell ref="A392:J392"/>
    <mergeCell ref="A399:J399"/>
    <mergeCell ref="A414:J414"/>
    <mergeCell ref="A416:E416"/>
    <mergeCell ref="A418:J418"/>
    <mergeCell ref="A425:J425"/>
    <mergeCell ref="A449:J449"/>
    <mergeCell ref="A461:J461"/>
    <mergeCell ref="A469:J469"/>
    <mergeCell ref="A487:J487"/>
    <mergeCell ref="A489:E489"/>
    <mergeCell ref="A491:J491"/>
    <mergeCell ref="A503:J503"/>
    <mergeCell ref="A505:E505"/>
    <mergeCell ref="A507:J507"/>
    <mergeCell ref="A519:J519"/>
    <mergeCell ref="A521:E521"/>
    <mergeCell ref="A523:J523"/>
    <mergeCell ref="A536:J536"/>
    <mergeCell ref="A538:F538"/>
    <mergeCell ref="A560:J560"/>
    <mergeCell ref="A562:E562"/>
    <mergeCell ref="A564:J564"/>
    <mergeCell ref="A575:J575"/>
    <mergeCell ref="A581:J581"/>
    <mergeCell ref="A589:J589"/>
    <mergeCell ref="A598:J598"/>
    <mergeCell ref="A600:E600"/>
    <mergeCell ref="A602:J602"/>
    <mergeCell ref="A609:J609"/>
    <mergeCell ref="A613:J613"/>
    <mergeCell ref="A620:J620"/>
    <mergeCell ref="A628:J628"/>
    <mergeCell ref="F639:K639"/>
    <mergeCell ref="A640:K641"/>
  </mergeCells>
  <printOptions/>
  <pageMargins left="0.5513888888888889" right="0.5513888888888889" top="0.9055555555555556" bottom="0.9729166666666667" header="0.5118055555555555" footer="0.5118055555555555"/>
  <pageSetup horizontalDpi="300" verticalDpi="300" orientation="landscape" paperSize="9" scale="68"/>
  <headerFooter alignWithMargins="0">
    <oddFooter>&amp;R&amp;"Times New Roman,Obično"&amp;12Polugodišnji izvještaj izvršenja Proračuna općine Sikirevci u 2021. god.</oddFooter>
  </headerFooter>
  <rowBreaks count="7" manualBreakCount="7">
    <brk id="27" max="255" man="1"/>
    <brk id="72" max="255" man="1"/>
    <brk id="93" max="255" man="1"/>
    <brk id="137" max="255" man="1"/>
    <brk id="559" max="255" man="1"/>
    <brk id="594" max="255" man="1"/>
    <brk id="6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Općina Podravske Sesvete</dc:creator>
  <cp:keywords/>
  <dc:description/>
  <cp:lastModifiedBy>GORDANA LEŠIĆ</cp:lastModifiedBy>
  <cp:lastPrinted>2021-07-08T07:52:33Z</cp:lastPrinted>
  <dcterms:created xsi:type="dcterms:W3CDTF">2005-12-09T10:59:57Z</dcterms:created>
  <dcterms:modified xsi:type="dcterms:W3CDTF">2021-07-15T07:16:50Z</dcterms:modified>
  <cp:category/>
  <cp:version/>
  <cp:contentType/>
  <cp:contentStatus/>
  <cp:revision>132</cp:revision>
</cp:coreProperties>
</file>