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esktop\"/>
    </mc:Choice>
  </mc:AlternateContent>
  <bookViews>
    <workbookView xWindow="0" yWindow="0" windowWidth="28800" windowHeight="11700" activeTab="1"/>
  </bookViews>
  <sheets>
    <sheet name="Financijski plan - naslovna str" sheetId="1" r:id="rId1"/>
    <sheet name="Financijski plan - prihodi" sheetId="4" r:id="rId2"/>
    <sheet name="Financijski plan - rashodi" sheetId="5" r:id="rId3"/>
    <sheet name="Finacijski plan - zaduživanje " sheetId="2" r:id="rId4"/>
    <sheet name="Sheet1" sheetId="7" r:id="rId5"/>
  </sheets>
  <calcPr calcId="162913"/>
</workbook>
</file>

<file path=xl/calcChain.xml><?xml version="1.0" encoding="utf-8"?>
<calcChain xmlns="http://schemas.openxmlformats.org/spreadsheetml/2006/main">
  <c r="G8" i="4" l="1"/>
  <c r="G7" i="4" s="1"/>
  <c r="G5" i="4" l="1"/>
  <c r="H82" i="5"/>
  <c r="H46" i="5"/>
  <c r="H36" i="5"/>
  <c r="H19" i="5"/>
  <c r="H15" i="5"/>
  <c r="H79" i="5"/>
  <c r="H76" i="5" l="1"/>
  <c r="H17" i="5"/>
  <c r="H11" i="5"/>
  <c r="H7" i="5"/>
  <c r="H6" i="5" l="1"/>
  <c r="G22" i="4"/>
  <c r="H50" i="5"/>
  <c r="H38" i="5"/>
  <c r="H32" i="5"/>
  <c r="H28" i="5"/>
  <c r="H22" i="5"/>
  <c r="H54" i="5"/>
  <c r="H87" i="5"/>
  <c r="H93" i="5"/>
  <c r="H103" i="5"/>
  <c r="H43" i="5"/>
  <c r="G20" i="4" l="1"/>
  <c r="G82" i="5" l="1"/>
  <c r="G103" i="5" l="1"/>
  <c r="G87" i="5"/>
  <c r="G54" i="5"/>
  <c r="G7" i="5"/>
  <c r="F22" i="4" l="1"/>
  <c r="F8" i="4" s="1"/>
  <c r="H69" i="5" l="1"/>
  <c r="G69" i="5"/>
  <c r="H74" i="5"/>
  <c r="H101" i="5" l="1"/>
  <c r="H99" i="5"/>
  <c r="H91" i="5"/>
  <c r="H65" i="5"/>
  <c r="H60" i="5"/>
  <c r="H59" i="5" s="1"/>
  <c r="H52" i="5"/>
  <c r="H49" i="5" s="1"/>
  <c r="H25" i="5"/>
  <c r="H21" i="5" s="1"/>
  <c r="G101" i="5"/>
  <c r="G99" i="5"/>
  <c r="G91" i="5"/>
  <c r="G79" i="5"/>
  <c r="G76" i="5"/>
  <c r="G74" i="5" s="1"/>
  <c r="G65" i="5"/>
  <c r="G60" i="5"/>
  <c r="G59" i="5" s="1"/>
  <c r="G52" i="5"/>
  <c r="G50" i="5"/>
  <c r="G38" i="5"/>
  <c r="G32" i="5"/>
  <c r="G29" i="5" s="1"/>
  <c r="G28" i="5"/>
  <c r="G19" i="5"/>
  <c r="G17" i="5"/>
  <c r="G11" i="5"/>
  <c r="G98" i="5" l="1"/>
  <c r="H64" i="5"/>
  <c r="G6" i="5"/>
  <c r="G49" i="5"/>
  <c r="G21" i="5"/>
  <c r="H98" i="5"/>
  <c r="H5" i="5" l="1"/>
  <c r="G22" i="1" l="1"/>
  <c r="F20" i="1"/>
  <c r="F22" i="1" s="1"/>
  <c r="G93" i="5"/>
  <c r="F7" i="4"/>
  <c r="F5" i="4" s="1"/>
  <c r="F11" i="1" s="1"/>
  <c r="G64" i="5" l="1"/>
  <c r="G5" i="5" s="1"/>
  <c r="F13" i="1" s="1"/>
  <c r="G12" i="1"/>
  <c r="F12" i="1"/>
  <c r="F14" i="1" l="1"/>
  <c r="G14" i="1" l="1"/>
  <c r="G15" i="1"/>
  <c r="F15" i="1"/>
  <c r="F28" i="1" s="1"/>
  <c r="G28" i="1" l="1"/>
</calcChain>
</file>

<file path=xl/sharedStrings.xml><?xml version="1.0" encoding="utf-8"?>
<sst xmlns="http://schemas.openxmlformats.org/spreadsheetml/2006/main" count="167" uniqueCount="147">
  <si>
    <t>PRIHODI:</t>
  </si>
  <si>
    <t>Račun iz
računskog
plana</t>
  </si>
  <si>
    <t xml:space="preserve">Naziv računa </t>
  </si>
  <si>
    <t>RASHODI:</t>
  </si>
  <si>
    <t>4</t>
  </si>
  <si>
    <t>Intelektualne i osobne usluge</t>
  </si>
  <si>
    <t>Premije osiguranja</t>
  </si>
  <si>
    <t xml:space="preserve">RASHODI </t>
  </si>
  <si>
    <t>Prihodi</t>
  </si>
  <si>
    <t>Rashodi</t>
  </si>
  <si>
    <t>Razlika - višak / manjak</t>
  </si>
  <si>
    <t>RASHODI OSNOVNE DJELATNOSTI</t>
  </si>
  <si>
    <t>PRIHODI OSNOVNE DJELATNOSTI</t>
  </si>
  <si>
    <t>PLAN ZADUŽIVANJA I OTPLATE</t>
  </si>
  <si>
    <t>Primici od zaduživanja</t>
  </si>
  <si>
    <t>Izdaci za otplate zajmova</t>
  </si>
  <si>
    <t>NETO FINANCIRANJE</t>
  </si>
  <si>
    <t>Raspoloživa sredstva iz prethodnih godina</t>
  </si>
  <si>
    <t>Višak/manjak + neto financiranje + raspoloživa sredstva 
iz prethodne godine</t>
  </si>
  <si>
    <t>A. RAČUN PRIHODA I RASHODA</t>
  </si>
  <si>
    <t>B. RAČUN FINANCIRANJA</t>
  </si>
  <si>
    <t>C. RASPOLOŽIVA SREDSTVA IZ PRETHODNIH GODINA</t>
  </si>
  <si>
    <t xml:space="preserve">
Indeks
7/4
</t>
  </si>
  <si>
    <t>Amortizacija</t>
  </si>
  <si>
    <t>Ostvareno 
2016.</t>
  </si>
  <si>
    <t>Ostvareno
2016.</t>
  </si>
  <si>
    <t>Materijalni troškovi</t>
  </si>
  <si>
    <t>Materijalni troškovi administracije, uprave i prodaje</t>
  </si>
  <si>
    <t>Materijal i sredstva za čišćenje i održavanje</t>
  </si>
  <si>
    <t>Potrošeni rezervni dijelovi i materijal za održavanje</t>
  </si>
  <si>
    <t>Potrošena energija u proizvodnji dobara i usluga</t>
  </si>
  <si>
    <t>Ostali vanjski troškovi (troškovi usluga)</t>
  </si>
  <si>
    <t>Poštanski troškovi</t>
  </si>
  <si>
    <t>Usluge dostave i logistike</t>
  </si>
  <si>
    <t>Troškovi telefona, prijevoza i slično</t>
  </si>
  <si>
    <t>Grafičke usluge tiska i uveza</t>
  </si>
  <si>
    <t>Usluge održavanja i zaštite</t>
  </si>
  <si>
    <t>Ostale servisne usluge i usluge osoba</t>
  </si>
  <si>
    <t>Usluge registracije prijevoznih sredstava i troškovi dozvola</t>
  </si>
  <si>
    <t>Troškovi nadoknada za ceste, takse i sl.</t>
  </si>
  <si>
    <t>Ostali troškovi registracije prometala</t>
  </si>
  <si>
    <t>Odvjetničke, bilježničke i usluge izrade pravnih akata</t>
  </si>
  <si>
    <t>Troškovi osoblja - plaće</t>
  </si>
  <si>
    <t>Neto plaće i nadoknade</t>
  </si>
  <si>
    <t>Troškovi neto plaće</t>
  </si>
  <si>
    <t>Troškovi doprinosa iz plaća</t>
  </si>
  <si>
    <t>Doprinosi na plaće</t>
  </si>
  <si>
    <t>Doprinos za zdravstveno osiguranje</t>
  </si>
  <si>
    <t>Doprinos za zapošljavanje</t>
  </si>
  <si>
    <t>Doprinos za ozljede na radu</t>
  </si>
  <si>
    <t>Trošak zdravstvenog osiguranja - drugi dohodak</t>
  </si>
  <si>
    <t>Ostali troškovi poslovanja</t>
  </si>
  <si>
    <t>Dnevnice za službena putovanja i putni troškovi</t>
  </si>
  <si>
    <t xml:space="preserve">Dnevnice za službena putovanja   </t>
  </si>
  <si>
    <t>Troškovi vlastitog automobila na službenom putu</t>
  </si>
  <si>
    <t>Nadoknade troškova, darovi i potpore</t>
  </si>
  <si>
    <t>Troškovi prijevoza s posla i na posao</t>
  </si>
  <si>
    <t>Premije osiguranja prometnih sredstava</t>
  </si>
  <si>
    <t>Bankovne usluge i troškovi platnog prometa</t>
  </si>
  <si>
    <t>Trošak platnog prometa</t>
  </si>
  <si>
    <t>Članarine, nadoknade i slična davanja</t>
  </si>
  <si>
    <t>Članarine komori (HGK ili HOK) i doprinosi za javne ovlasti</t>
  </si>
  <si>
    <t>Porezi koji ne ovise o dobitku i pristojbe</t>
  </si>
  <si>
    <t>Porez (imovinski) na cestovna vozila, plovila i zrakoplove</t>
  </si>
  <si>
    <t>Troškovi prava korištenja (osim najmova)</t>
  </si>
  <si>
    <t>Trošak HRT pretplate</t>
  </si>
  <si>
    <t>Ostali troškovi poslovanja- nematerijalni</t>
  </si>
  <si>
    <t>Sudski troškovi i pristojbe (biljezi i sl)</t>
  </si>
  <si>
    <t>Financijski rashodi</t>
  </si>
  <si>
    <t>Zatezne kamate</t>
  </si>
  <si>
    <t>Ostale zatezne kamate</t>
  </si>
  <si>
    <t>Prihodi od prodaje usluga</t>
  </si>
  <si>
    <r>
      <t xml:space="preserve">Troškovi drugih dohodaka </t>
    </r>
    <r>
      <rPr>
        <sz val="10"/>
        <rFont val="Arial"/>
        <family val="2"/>
        <charset val="238"/>
      </rPr>
      <t>(ugovora o djelu,akvizitera, trgov. putnika, konzultanata)</t>
    </r>
  </si>
  <si>
    <r>
      <t>Ostali troškovi na službenom putu</t>
    </r>
    <r>
      <rPr>
        <sz val="10"/>
        <rFont val="Arial"/>
        <family val="2"/>
        <charset val="238"/>
      </rPr>
      <t xml:space="preserve"> (trošak autoceste, tunela, parkiranja, trajekta i dr.)</t>
    </r>
  </si>
  <si>
    <r>
      <t xml:space="preserve">Trošak loko - vožnje </t>
    </r>
    <r>
      <rPr>
        <sz val="10"/>
        <rFont val="Arial"/>
        <family val="2"/>
        <charset val="238"/>
      </rPr>
      <t>(nadoknada za uporabu privatnog automobila u poslovne svrhe)</t>
    </r>
  </si>
  <si>
    <r>
      <t xml:space="preserve">Nadoknade za općekorisnu funkciju šuma </t>
    </r>
    <r>
      <rPr>
        <sz val="10"/>
        <rFont val="Arial"/>
        <family val="2"/>
        <charset val="238"/>
      </rPr>
      <t>(0,0265%)</t>
    </r>
  </si>
  <si>
    <r>
      <t xml:space="preserve">Uredski materijal </t>
    </r>
    <r>
      <rPr>
        <sz val="10"/>
        <rFont val="Arial"/>
        <family val="2"/>
        <charset val="238"/>
      </rPr>
      <t>(papir,registratori,olovke,tiskanice,toneri, USB stickovi, ulošci,kalendari,rokovnici,kuverte i sl.)</t>
    </r>
  </si>
  <si>
    <r>
      <t xml:space="preserve">Dizelsko gorivo, benzin i motorno ulje </t>
    </r>
    <r>
      <rPr>
        <sz val="10"/>
        <rFont val="Arial"/>
        <family val="2"/>
        <charset val="238"/>
      </rPr>
      <t>(za stroj i sl.)</t>
    </r>
  </si>
  <si>
    <t>Troškovi sirovina i materijala (za proizvodnju dobara i usluga)</t>
  </si>
  <si>
    <t>Ostali poslovni prihodi</t>
  </si>
  <si>
    <t>Prihodi od refundacija,dotacija,subvencija i nadoknada</t>
  </si>
  <si>
    <r>
      <t xml:space="preserve">Prihodi od ostalih nadoknada </t>
    </r>
    <r>
      <rPr>
        <sz val="8"/>
        <rFont val="Arial"/>
        <family val="2"/>
        <charset val="238"/>
      </rPr>
      <t>(npr. za pravo služnosti i slično)</t>
    </r>
  </si>
  <si>
    <t>Troškovi vanjskih usluga pri izradi dobara i obavljanja usluga</t>
  </si>
  <si>
    <t>Troškovi diskonta i nagodbi</t>
  </si>
  <si>
    <t>Ostali troškovi</t>
  </si>
  <si>
    <t>Troškovi reprezentacije i promidžbe</t>
  </si>
  <si>
    <t>Ostali troškovi zaposlenika (potpore)</t>
  </si>
  <si>
    <t>Prihodi poslovanja po posebnim propisima - grobna naknada</t>
  </si>
  <si>
    <t>Prihodi od dotacija i pomoći</t>
  </si>
  <si>
    <t>Članarina LAG</t>
  </si>
  <si>
    <t>Prihodi od refundacija - HZZ</t>
  </si>
  <si>
    <t>Porez na tvrtku (naziv)</t>
  </si>
  <si>
    <t>Ostali poslovni rashodi</t>
  </si>
  <si>
    <r>
      <t>Troškovi obrazovanja i izobrazbe zaposlenika</t>
    </r>
    <r>
      <rPr>
        <sz val="10"/>
        <rFont val="Arial"/>
        <family val="2"/>
        <charset val="238"/>
      </rPr>
      <t xml:space="preserve"> (stručno obrazovanje,seminari,simpozij,stručni ispiti,stručno usavršavanje, prekvalifikacije,stručni i spec. Studij,doktorati, učenje jezika,zaštita na radu i sl.)</t>
    </r>
  </si>
  <si>
    <t>Račun iz
računskog plana</t>
  </si>
  <si>
    <t>Reprezentacija</t>
  </si>
  <si>
    <t>Reprezentacija 50% priznatih troškova</t>
  </si>
  <si>
    <t>Reprezentacija 50% nepriznatih troškova</t>
  </si>
  <si>
    <t>Troška PDV-a koji se ne može priznati</t>
  </si>
  <si>
    <t>Troškovi za priručnike, časopise i stručnu lilteraturu</t>
  </si>
  <si>
    <t xml:space="preserve">Troškovi preuzetih obveza iz ugovora </t>
  </si>
  <si>
    <t>Knjigovodstvene usluge</t>
  </si>
  <si>
    <t>Usluge savjetnika</t>
  </si>
  <si>
    <t>Članarina turističkoj zajednici</t>
  </si>
  <si>
    <t>Doprinos za I. i II. Stup</t>
  </si>
  <si>
    <t>Premije osiguranja osoba</t>
  </si>
  <si>
    <t>F   I   N   A   N   C   I   J   S   K   I       P   L   A   N    S I K I R E V Č A N K A   D.O.O.</t>
  </si>
  <si>
    <t>Prihodi od usluga-kućanstva</t>
  </si>
  <si>
    <t>Prihodi od usluga održavanja groblja</t>
  </si>
  <si>
    <t>Prihodi od usluga održavanja javnih zelenih površina</t>
  </si>
  <si>
    <t>Prihodi od usluga održavanja čistoće javnih površina</t>
  </si>
  <si>
    <t>Prihodi od usluga uređenja za blagdane i manifestacije</t>
  </si>
  <si>
    <t>Prihodi od usluga izvođenja manjih građ.radova i popravaka</t>
  </si>
  <si>
    <t>Prihodi od usluga zimske službe</t>
  </si>
  <si>
    <t>POKRIĆE RASHODA I PRIHODI RAZDOBLJA</t>
  </si>
  <si>
    <t>Nabavna vrijednost prodane robe</t>
  </si>
  <si>
    <t>Prihodi od prodaje trgovačke robe</t>
  </si>
  <si>
    <t>Prihodi od kamata iz fin.imovine i dr.</t>
  </si>
  <si>
    <t>Izvanredni prihodi</t>
  </si>
  <si>
    <t>Potrošni materijal</t>
  </si>
  <si>
    <t xml:space="preserve">Pomoćni materijal </t>
  </si>
  <si>
    <t>Potrošni materijal-održavanje okoliša</t>
  </si>
  <si>
    <t>Radna odjeća i obuća</t>
  </si>
  <si>
    <t>Trošak sitnog inventara</t>
  </si>
  <si>
    <t>Trošak sitnog inventara,ambalaže i autoguma</t>
  </si>
  <si>
    <t>Potrošeni rezervni dijelovi za popravak vlastite opreme</t>
  </si>
  <si>
    <t>Usluge tekućeg održavanja opreme</t>
  </si>
  <si>
    <t>Usluge zaštite na radu</t>
  </si>
  <si>
    <t>Usluge zakupa-leasinga</t>
  </si>
  <si>
    <t>Troškovi zakupnina-najamnina nekretnina</t>
  </si>
  <si>
    <t>Troškovi ostalih vanjskih usluga</t>
  </si>
  <si>
    <t>Troškovi fotokopiranja,prijepisa,izrade naljepnica i fotografija i sl.</t>
  </si>
  <si>
    <t>Prigodne nagrade (božićnice,uskrsnice)</t>
  </si>
  <si>
    <t>Naknada za Fina karticu</t>
  </si>
  <si>
    <t>Troškovi obveznih liječničkih pregleda</t>
  </si>
  <si>
    <t>Plan za
2022.</t>
  </si>
  <si>
    <t>Ostvareno 
2021.</t>
  </si>
  <si>
    <t>Ostvareno 
30.09.2021.</t>
  </si>
  <si>
    <t>Procjena
31.12.2022.</t>
  </si>
  <si>
    <t>Usluge studentskog servisa</t>
  </si>
  <si>
    <t>Navedeni iznosi su izraženi u EUR</t>
  </si>
  <si>
    <t xml:space="preserve">
Na temelju članka 17. stavak 2. Zakona o računovodstvu, NN 78/2015 Skupština na svojoj    IV.    sjednici održanoj 1.12.2022. godine donosi:</t>
  </si>
  <si>
    <t>ZA 2023. GODINU</t>
  </si>
  <si>
    <t>Plan za
2023.</t>
  </si>
  <si>
    <t>Prihodi od održavanja nerazvrstanih cesta</t>
  </si>
  <si>
    <t>amortizacija</t>
  </si>
  <si>
    <t>Amortizacija nematerijalne i materijalne imovine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</si>
</sst>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indexed="8"/>
      <name val="MS Sans Serif"/>
      <family val="2"/>
      <charset val="238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B84F"/>
        <bgColor indexed="64"/>
      </patternFill>
    </fill>
    <fill>
      <patternFill patternType="solid">
        <fgColor rgb="FFFFD08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35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4" fontId="8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0" fontId="8" fillId="0" borderId="0" xfId="0" applyFont="1"/>
    <xf numFmtId="0" fontId="2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/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8" fillId="5" borderId="1" xfId="0" applyNumberFormat="1" applyFont="1" applyFill="1" applyBorder="1"/>
    <xf numFmtId="0" fontId="1" fillId="6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3" fillId="0" borderId="1" xfId="0" applyFont="1" applyFill="1" applyBorder="1" applyAlignment="1">
      <alignment horizontal="center"/>
    </xf>
    <xf numFmtId="0" fontId="20" fillId="8" borderId="1" xfId="1" applyNumberFormat="1" applyFont="1" applyFill="1" applyBorder="1" applyAlignment="1" applyProtection="1">
      <alignment horizontal="left" vertical="center"/>
    </xf>
    <xf numFmtId="0" fontId="20" fillId="0" borderId="1" xfId="1" applyNumberFormat="1" applyFont="1" applyFill="1" applyBorder="1" applyAlignment="1" applyProtection="1">
      <alignment horizontal="left" vertical="center"/>
    </xf>
    <xf numFmtId="4" fontId="14" fillId="0" borderId="1" xfId="0" applyNumberFormat="1" applyFont="1" applyFill="1" applyBorder="1"/>
    <xf numFmtId="0" fontId="17" fillId="7" borderId="1" xfId="1" applyNumberFormat="1" applyFont="1" applyFill="1" applyBorder="1" applyAlignment="1" applyProtection="1">
      <alignment horizontal="left" vertical="center"/>
    </xf>
    <xf numFmtId="4" fontId="14" fillId="7" borderId="1" xfId="0" applyNumberFormat="1" applyFont="1" applyFill="1" applyBorder="1"/>
    <xf numFmtId="4" fontId="21" fillId="5" borderId="1" xfId="0" applyNumberFormat="1" applyFont="1" applyFill="1" applyBorder="1"/>
    <xf numFmtId="4" fontId="24" fillId="7" borderId="1" xfId="0" applyNumberFormat="1" applyFont="1" applyFill="1" applyBorder="1"/>
    <xf numFmtId="4" fontId="13" fillId="8" borderId="1" xfId="0" applyNumberFormat="1" applyFont="1" applyFill="1" applyBorder="1"/>
    <xf numFmtId="4" fontId="13" fillId="0" borderId="1" xfId="0" applyNumberFormat="1" applyFont="1" applyFill="1" applyBorder="1"/>
    <xf numFmtId="4" fontId="13" fillId="7" borderId="1" xfId="0" applyNumberFormat="1" applyFont="1" applyFill="1" applyBorder="1"/>
    <xf numFmtId="0" fontId="13" fillId="0" borderId="10" xfId="0" applyFont="1" applyFill="1" applyBorder="1" applyAlignment="1">
      <alignment horizontal="center"/>
    </xf>
    <xf numFmtId="0" fontId="22" fillId="5" borderId="10" xfId="1" applyNumberFormat="1" applyFont="1" applyFill="1" applyBorder="1" applyAlignment="1" applyProtection="1">
      <alignment horizontal="left" vertical="center"/>
    </xf>
    <xf numFmtId="0" fontId="23" fillId="7" borderId="10" xfId="1" applyNumberFormat="1" applyFont="1" applyFill="1" applyBorder="1" applyAlignment="1" applyProtection="1">
      <alignment horizontal="left" vertical="center"/>
    </xf>
    <xf numFmtId="0" fontId="25" fillId="8" borderId="10" xfId="1" applyNumberFormat="1" applyFont="1" applyFill="1" applyBorder="1" applyAlignment="1" applyProtection="1">
      <alignment horizontal="left" vertical="center"/>
    </xf>
    <xf numFmtId="0" fontId="25" fillId="0" borderId="10" xfId="1" applyNumberFormat="1" applyFont="1" applyFill="1" applyBorder="1" applyAlignment="1" applyProtection="1">
      <alignment horizontal="left" vertical="center"/>
    </xf>
    <xf numFmtId="0" fontId="22" fillId="7" borderId="10" xfId="1" applyNumberFormat="1" applyFont="1" applyFill="1" applyBorder="1" applyAlignment="1" applyProtection="1">
      <alignment horizontal="left" vertical="center"/>
    </xf>
    <xf numFmtId="0" fontId="25" fillId="0" borderId="11" xfId="1" applyNumberFormat="1" applyFont="1" applyFill="1" applyBorder="1" applyAlignment="1" applyProtection="1">
      <alignment horizontal="left" vertical="center"/>
    </xf>
    <xf numFmtId="4" fontId="13" fillId="0" borderId="12" xfId="0" applyNumberFormat="1" applyFont="1" applyFill="1" applyBorder="1"/>
    <xf numFmtId="0" fontId="14" fillId="0" borderId="1" xfId="0" applyFont="1" applyBorder="1" applyAlignment="1">
      <alignment horizontal="center"/>
    </xf>
    <xf numFmtId="0" fontId="17" fillId="6" borderId="1" xfId="1" applyNumberFormat="1" applyFont="1" applyFill="1" applyBorder="1" applyAlignment="1" applyProtection="1">
      <alignment horizontal="left" vertical="center"/>
    </xf>
    <xf numFmtId="4" fontId="15" fillId="6" borderId="1" xfId="0" applyNumberFormat="1" applyFont="1" applyFill="1" applyBorder="1" applyAlignment="1">
      <alignment horizontal="right"/>
    </xf>
    <xf numFmtId="4" fontId="14" fillId="7" borderId="1" xfId="0" applyNumberFormat="1" applyFont="1" applyFill="1" applyBorder="1" applyAlignment="1">
      <alignment horizontal="right"/>
    </xf>
    <xf numFmtId="4" fontId="14" fillId="8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14" fillId="0" borderId="2" xfId="1" applyNumberFormat="1" applyFont="1" applyFill="1" applyBorder="1" applyAlignment="1" applyProtection="1">
      <alignment horizontal="left" vertical="center"/>
    </xf>
    <xf numFmtId="4" fontId="14" fillId="0" borderId="4" xfId="0" applyNumberFormat="1" applyFont="1" applyFill="1" applyBorder="1" applyAlignment="1">
      <alignment horizontal="right"/>
    </xf>
    <xf numFmtId="0" fontId="16" fillId="6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7" fillId="0" borderId="0" xfId="1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4" fontId="15" fillId="0" borderId="0" xfId="0" applyNumberFormat="1" applyFont="1" applyFill="1" applyBorder="1" applyAlignment="1">
      <alignment horizontal="right"/>
    </xf>
    <xf numFmtId="4" fontId="15" fillId="0" borderId="0" xfId="0" applyNumberFormat="1" applyFont="1" applyFill="1" applyBorder="1"/>
    <xf numFmtId="4" fontId="13" fillId="0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horizontal="center" vertical="center" wrapText="1"/>
    </xf>
    <xf numFmtId="0" fontId="25" fillId="9" borderId="10" xfId="1" applyNumberFormat="1" applyFont="1" applyFill="1" applyBorder="1" applyAlignment="1" applyProtection="1">
      <alignment horizontal="left" vertical="center"/>
    </xf>
    <xf numFmtId="4" fontId="13" fillId="9" borderId="1" xfId="0" applyNumberFormat="1" applyFont="1" applyFill="1" applyBorder="1"/>
    <xf numFmtId="0" fontId="15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8" fillId="10" borderId="1" xfId="1" applyNumberFormat="1" applyFont="1" applyFill="1" applyBorder="1" applyAlignment="1" applyProtection="1">
      <alignment horizontal="left" vertical="center"/>
    </xf>
    <xf numFmtId="4" fontId="15" fillId="10" borderId="1" xfId="0" applyNumberFormat="1" applyFont="1" applyFill="1" applyBorder="1" applyAlignment="1">
      <alignment horizontal="right"/>
    </xf>
    <xf numFmtId="4" fontId="14" fillId="10" borderId="1" xfId="0" applyNumberFormat="1" applyFont="1" applyFill="1" applyBorder="1" applyAlignment="1">
      <alignment horizontal="right"/>
    </xf>
    <xf numFmtId="0" fontId="20" fillId="9" borderId="1" xfId="1" applyNumberFormat="1" applyFont="1" applyFill="1" applyBorder="1" applyAlignment="1" applyProtection="1">
      <alignment horizontal="left" vertical="center"/>
    </xf>
    <xf numFmtId="4" fontId="14" fillId="9" borderId="1" xfId="0" applyNumberFormat="1" applyFont="1" applyFill="1" applyBorder="1" applyAlignment="1">
      <alignment horizontal="right"/>
    </xf>
    <xf numFmtId="4" fontId="14" fillId="9" borderId="1" xfId="0" applyNumberFormat="1" applyFont="1" applyFill="1" applyBorder="1"/>
    <xf numFmtId="0" fontId="8" fillId="5" borderId="1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8" fillId="3" borderId="1" xfId="0" applyFont="1" applyFill="1" applyBorder="1" applyAlignment="1">
      <alignment horizontal="left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>
      <alignment horizontal="right"/>
    </xf>
    <xf numFmtId="0" fontId="10" fillId="0" borderId="3" xfId="0" applyNumberFormat="1" applyFont="1" applyFill="1" applyBorder="1" applyAlignment="1" applyProtection="1">
      <alignment horizontal="right" vertical="center" wrapText="1"/>
    </xf>
    <xf numFmtId="0" fontId="10" fillId="0" borderId="4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8" fillId="6" borderId="1" xfId="0" applyNumberFormat="1" applyFont="1" applyFill="1" applyBorder="1" applyAlignment="1" applyProtection="1">
      <alignment horizontal="left" vertical="center" wrapText="1"/>
    </xf>
    <xf numFmtId="0" fontId="19" fillId="7" borderId="1" xfId="0" applyNumberFormat="1" applyFont="1" applyFill="1" applyBorder="1" applyAlignment="1" applyProtection="1">
      <alignment horizontal="left" vertical="center" wrapText="1"/>
    </xf>
    <xf numFmtId="0" fontId="19" fillId="10" borderId="2" xfId="0" applyNumberFormat="1" applyFont="1" applyFill="1" applyBorder="1" applyAlignment="1" applyProtection="1">
      <alignment horizontal="left" vertical="center" wrapText="1"/>
    </xf>
    <xf numFmtId="0" fontId="18" fillId="10" borderId="3" xfId="0" applyNumberFormat="1" applyFont="1" applyFill="1" applyBorder="1" applyAlignment="1" applyProtection="1">
      <alignment horizontal="left" vertical="center" wrapText="1"/>
    </xf>
    <xf numFmtId="0" fontId="18" fillId="10" borderId="4" xfId="0" applyNumberFormat="1" applyFont="1" applyFill="1" applyBorder="1" applyAlignment="1" applyProtection="1">
      <alignment horizontal="left" vertical="center" wrapText="1"/>
    </xf>
    <xf numFmtId="0" fontId="19" fillId="9" borderId="2" xfId="0" applyNumberFormat="1" applyFont="1" applyFill="1" applyBorder="1" applyAlignment="1" applyProtection="1">
      <alignment horizontal="left" vertical="center" wrapText="1"/>
    </xf>
    <xf numFmtId="0" fontId="19" fillId="9" borderId="3" xfId="0" applyNumberFormat="1" applyFont="1" applyFill="1" applyBorder="1" applyAlignment="1" applyProtection="1">
      <alignment horizontal="left" vertical="center" wrapText="1"/>
    </xf>
    <xf numFmtId="0" fontId="19" fillId="9" borderId="4" xfId="0" applyNumberFormat="1" applyFont="1" applyFill="1" applyBorder="1" applyAlignment="1" applyProtection="1">
      <alignment horizontal="left" vertical="center" wrapText="1"/>
    </xf>
    <xf numFmtId="0" fontId="19" fillId="9" borderId="1" xfId="0" applyNumberFormat="1" applyFont="1" applyFill="1" applyBorder="1" applyAlignment="1" applyProtection="1">
      <alignment horizontal="left" vertical="center" wrapText="1"/>
    </xf>
    <xf numFmtId="0" fontId="24" fillId="0" borderId="1" xfId="0" applyNumberFormat="1" applyFont="1" applyFill="1" applyBorder="1" applyAlignment="1" applyProtection="1">
      <alignment horizontal="left" vertical="center" wrapText="1"/>
    </xf>
    <xf numFmtId="0" fontId="24" fillId="8" borderId="1" xfId="0" applyNumberFormat="1" applyFont="1" applyFill="1" applyBorder="1" applyAlignment="1" applyProtection="1">
      <alignment horizontal="left" vertical="center" wrapText="1"/>
    </xf>
    <xf numFmtId="0" fontId="24" fillId="9" borderId="2" xfId="0" applyNumberFormat="1" applyFont="1" applyFill="1" applyBorder="1" applyAlignment="1" applyProtection="1">
      <alignment horizontal="left" vertical="center" wrapText="1"/>
    </xf>
    <xf numFmtId="0" fontId="24" fillId="9" borderId="3" xfId="0" applyNumberFormat="1" applyFont="1" applyFill="1" applyBorder="1" applyAlignment="1" applyProtection="1">
      <alignment horizontal="left" vertical="center" wrapText="1"/>
    </xf>
    <xf numFmtId="0" fontId="24" fillId="9" borderId="4" xfId="0" applyNumberFormat="1" applyFont="1" applyFill="1" applyBorder="1" applyAlignment="1" applyProtection="1">
      <alignment horizontal="left" vertical="center" wrapText="1"/>
    </xf>
    <xf numFmtId="0" fontId="24" fillId="8" borderId="2" xfId="0" applyNumberFormat="1" applyFont="1" applyFill="1" applyBorder="1" applyAlignment="1" applyProtection="1">
      <alignment horizontal="left" vertical="center" wrapText="1"/>
    </xf>
    <xf numFmtId="0" fontId="24" fillId="8" borderId="3" xfId="0" applyNumberFormat="1" applyFont="1" applyFill="1" applyBorder="1" applyAlignment="1" applyProtection="1">
      <alignment horizontal="left" vertical="center" wrapText="1"/>
    </xf>
    <xf numFmtId="0" fontId="24" fillId="8" borderId="4" xfId="0" applyNumberFormat="1" applyFont="1" applyFill="1" applyBorder="1" applyAlignment="1" applyProtection="1">
      <alignment horizontal="left" vertical="center" wrapText="1"/>
    </xf>
    <xf numFmtId="0" fontId="24" fillId="7" borderId="1" xfId="0" applyNumberFormat="1" applyFont="1" applyFill="1" applyBorder="1" applyAlignment="1" applyProtection="1">
      <alignment horizontal="left" vertical="center" wrapText="1"/>
    </xf>
    <xf numFmtId="0" fontId="24" fillId="0" borderId="2" xfId="0" applyNumberFormat="1" applyFont="1" applyFill="1" applyBorder="1" applyAlignment="1" applyProtection="1">
      <alignment horizontal="left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0" fontId="24" fillId="0" borderId="4" xfId="0" applyNumberFormat="1" applyFont="1" applyFill="1" applyBorder="1" applyAlignment="1" applyProtection="1">
      <alignment horizontal="left" vertical="center" wrapText="1"/>
    </xf>
    <xf numFmtId="0" fontId="0" fillId="0" borderId="3" xfId="0" applyBorder="1" applyAlignment="1"/>
    <xf numFmtId="0" fontId="0" fillId="0" borderId="4" xfId="0" applyBorder="1" applyAlignment="1"/>
    <xf numFmtId="0" fontId="24" fillId="9" borderId="1" xfId="0" applyNumberFormat="1" applyFont="1" applyFill="1" applyBorder="1" applyAlignment="1" applyProtection="1">
      <alignment horizontal="left" vertical="center" wrapText="1"/>
    </xf>
    <xf numFmtId="0" fontId="24" fillId="0" borderId="12" xfId="0" applyNumberFormat="1" applyFont="1" applyFill="1" applyBorder="1" applyAlignment="1" applyProtection="1">
      <alignment horizontal="left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23" fillId="5" borderId="1" xfId="0" applyNumberFormat="1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left"/>
    </xf>
    <xf numFmtId="0" fontId="21" fillId="0" borderId="4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/>
    <xf numFmtId="0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0" fontId="19" fillId="8" borderId="2" xfId="0" applyNumberFormat="1" applyFont="1" applyFill="1" applyBorder="1" applyAlignment="1" applyProtection="1">
      <alignment horizontal="left" vertical="center" wrapText="1"/>
    </xf>
    <xf numFmtId="0" fontId="19" fillId="8" borderId="3" xfId="0" applyNumberFormat="1" applyFont="1" applyFill="1" applyBorder="1" applyAlignment="1" applyProtection="1">
      <alignment horizontal="left" vertical="center" wrapText="1"/>
    </xf>
    <xf numFmtId="0" fontId="19" fillId="8" borderId="4" xfId="0" applyNumberFormat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_Podaci" xfId="1"/>
  </cellStyles>
  <dxfs count="0"/>
  <tableStyles count="0" defaultTableStyle="TableStyleMedium9" defaultPivotStyle="PivotStyleLight16"/>
  <colors>
    <mruColors>
      <color rgb="FFFFD08B"/>
      <color rgb="FFFFB84F"/>
      <color rgb="FF00CC66"/>
      <color rgb="FF66FF66"/>
      <color rgb="FFFF9966"/>
      <color rgb="FF00CC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23813</xdr:colOff>
      <xdr:row>11</xdr:row>
      <xdr:rowOff>111125</xdr:rowOff>
    </xdr:from>
    <xdr:ext cx="184731" cy="264560"/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263063" y="25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2"/>
  <sheetViews>
    <sheetView zoomScaleNormal="100" workbookViewId="0">
      <selection activeCell="G13" sqref="G13"/>
    </sheetView>
  </sheetViews>
  <sheetFormatPr defaultColWidth="9.140625" defaultRowHeight="15.75" x14ac:dyDescent="0.25"/>
  <cols>
    <col min="1" max="1" width="13.140625" style="5" customWidth="1"/>
    <col min="2" max="4" width="9.140625" style="5"/>
    <col min="5" max="5" width="20.85546875" style="5" customWidth="1"/>
    <col min="6" max="6" width="12.7109375" style="5" hidden="1" customWidth="1"/>
    <col min="7" max="7" width="16.28515625" style="5" customWidth="1"/>
    <col min="8" max="16384" width="9.140625" style="5"/>
  </cols>
  <sheetData>
    <row r="2" spans="1:7" ht="60" customHeight="1" x14ac:dyDescent="0.25">
      <c r="A2" s="81" t="s">
        <v>141</v>
      </c>
      <c r="B2" s="82"/>
      <c r="C2" s="82"/>
      <c r="D2" s="82"/>
      <c r="E2" s="82"/>
      <c r="F2" s="82"/>
      <c r="G2" s="82"/>
    </row>
    <row r="3" spans="1:7" x14ac:dyDescent="0.25">
      <c r="A3" s="10"/>
      <c r="B3" s="10"/>
      <c r="C3" s="10"/>
      <c r="D3" s="10"/>
      <c r="E3" s="10"/>
      <c r="F3" s="10"/>
      <c r="G3" s="10"/>
    </row>
    <row r="6" spans="1:7" ht="18" x14ac:dyDescent="0.25">
      <c r="A6" s="83" t="s">
        <v>106</v>
      </c>
      <c r="B6" s="83"/>
      <c r="C6" s="83"/>
      <c r="D6" s="83"/>
      <c r="E6" s="83"/>
      <c r="F6" s="83"/>
      <c r="G6" s="83"/>
    </row>
    <row r="7" spans="1:7" ht="20.25" customHeight="1" x14ac:dyDescent="0.25">
      <c r="A7" s="84" t="s">
        <v>142</v>
      </c>
      <c r="B7" s="84"/>
      <c r="C7" s="84"/>
      <c r="D7" s="84"/>
      <c r="E7" s="84"/>
      <c r="F7" s="84"/>
      <c r="G7" s="84"/>
    </row>
    <row r="8" spans="1:7" x14ac:dyDescent="0.25">
      <c r="G8" s="128" t="s">
        <v>140</v>
      </c>
    </row>
    <row r="9" spans="1:7" ht="31.5" x14ac:dyDescent="0.25">
      <c r="A9" s="68" t="s">
        <v>19</v>
      </c>
      <c r="B9" s="68"/>
      <c r="C9" s="68"/>
      <c r="D9" s="68"/>
      <c r="E9" s="69"/>
      <c r="F9" s="16" t="s">
        <v>25</v>
      </c>
      <c r="G9" s="17" t="s">
        <v>143</v>
      </c>
    </row>
    <row r="10" spans="1:7" x14ac:dyDescent="0.25">
      <c r="A10" s="70">
        <v>1</v>
      </c>
      <c r="B10" s="71"/>
      <c r="C10" s="71"/>
      <c r="D10" s="71"/>
      <c r="E10" s="72"/>
      <c r="F10" s="7">
        <v>2</v>
      </c>
      <c r="G10" s="7">
        <v>3</v>
      </c>
    </row>
    <row r="11" spans="1:7" x14ac:dyDescent="0.25">
      <c r="A11" s="77" t="s">
        <v>8</v>
      </c>
      <c r="B11" s="77"/>
      <c r="C11" s="77"/>
      <c r="D11" s="77"/>
      <c r="E11" s="77"/>
      <c r="F11" s="8">
        <f>'Financijski plan - prihodi'!F5</f>
        <v>11499</v>
      </c>
      <c r="G11" s="8">
        <v>262202.71999999997</v>
      </c>
    </row>
    <row r="12" spans="1:7" ht="18" x14ac:dyDescent="0.25">
      <c r="A12" s="79"/>
      <c r="B12" s="79"/>
      <c r="C12" s="79"/>
      <c r="D12" s="79"/>
      <c r="E12" s="80"/>
      <c r="F12" s="6">
        <f>SUM(F11)</f>
        <v>11499</v>
      </c>
      <c r="G12" s="6">
        <f t="shared" ref="G12" si="0">SUM(G11)</f>
        <v>262202.71999999997</v>
      </c>
    </row>
    <row r="13" spans="1:7" x14ac:dyDescent="0.25">
      <c r="A13" s="77" t="s">
        <v>9</v>
      </c>
      <c r="B13" s="77"/>
      <c r="C13" s="77"/>
      <c r="D13" s="77"/>
      <c r="E13" s="77"/>
      <c r="F13" s="8" t="e">
        <f>'Financijski plan - rashodi'!G5</f>
        <v>#REF!</v>
      </c>
      <c r="G13" s="8">
        <v>151319.29999999999</v>
      </c>
    </row>
    <row r="14" spans="1:7" ht="18" x14ac:dyDescent="0.25">
      <c r="A14" s="79"/>
      <c r="B14" s="79"/>
      <c r="C14" s="79"/>
      <c r="D14" s="79"/>
      <c r="E14" s="80"/>
      <c r="F14" s="6" t="e">
        <f>SUM(F13)</f>
        <v>#REF!</v>
      </c>
      <c r="G14" s="6">
        <f t="shared" ref="G14" si="1">SUM(G13)</f>
        <v>151319.29999999999</v>
      </c>
    </row>
    <row r="15" spans="1:7" ht="18" x14ac:dyDescent="0.25">
      <c r="A15" s="67" t="s">
        <v>10</v>
      </c>
      <c r="B15" s="67"/>
      <c r="C15" s="67"/>
      <c r="D15" s="67"/>
      <c r="E15" s="67"/>
      <c r="F15" s="18" t="e">
        <f>F11-F13</f>
        <v>#REF!</v>
      </c>
      <c r="G15" s="18">
        <f t="shared" ref="G15" si="2">G11-G13</f>
        <v>110883.41999999998</v>
      </c>
    </row>
    <row r="18" spans="1:7" ht="31.5" x14ac:dyDescent="0.25">
      <c r="A18" s="68" t="s">
        <v>20</v>
      </c>
      <c r="B18" s="68"/>
      <c r="C18" s="68"/>
      <c r="D18" s="68"/>
      <c r="E18" s="69"/>
      <c r="F18" s="19" t="s">
        <v>25</v>
      </c>
      <c r="G18" s="20" t="s">
        <v>143</v>
      </c>
    </row>
    <row r="19" spans="1:7" x14ac:dyDescent="0.25">
      <c r="A19" s="70">
        <v>1</v>
      </c>
      <c r="B19" s="71"/>
      <c r="C19" s="71"/>
      <c r="D19" s="71"/>
      <c r="E19" s="72"/>
      <c r="F19" s="7">
        <v>2</v>
      </c>
      <c r="G19" s="7">
        <v>3</v>
      </c>
    </row>
    <row r="20" spans="1:7" x14ac:dyDescent="0.25">
      <c r="A20" s="77" t="s">
        <v>14</v>
      </c>
      <c r="B20" s="77"/>
      <c r="C20" s="77"/>
      <c r="D20" s="77"/>
      <c r="E20" s="77"/>
      <c r="F20" s="8" t="e">
        <f>'Financijski plan - prihodi'!#REF!</f>
        <v>#REF!</v>
      </c>
      <c r="G20" s="8">
        <v>0</v>
      </c>
    </row>
    <row r="21" spans="1:7" x14ac:dyDescent="0.25">
      <c r="A21" s="77" t="s">
        <v>15</v>
      </c>
      <c r="B21" s="77"/>
      <c r="C21" s="77"/>
      <c r="D21" s="77"/>
      <c r="E21" s="77"/>
      <c r="F21" s="8">
        <v>0</v>
      </c>
      <c r="G21" s="8">
        <v>0</v>
      </c>
    </row>
    <row r="22" spans="1:7" s="9" customFormat="1" ht="18" x14ac:dyDescent="0.25">
      <c r="A22" s="78" t="s">
        <v>16</v>
      </c>
      <c r="B22" s="78"/>
      <c r="C22" s="78"/>
      <c r="D22" s="78"/>
      <c r="E22" s="78"/>
      <c r="F22" s="12" t="e">
        <f>F20-F21</f>
        <v>#REF!</v>
      </c>
      <c r="G22" s="12">
        <f t="shared" ref="G22" si="3">G20-G21</f>
        <v>0</v>
      </c>
    </row>
    <row r="25" spans="1:7" ht="31.5" x14ac:dyDescent="0.25">
      <c r="A25" s="68" t="s">
        <v>21</v>
      </c>
      <c r="B25" s="68"/>
      <c r="C25" s="68"/>
      <c r="D25" s="68"/>
      <c r="E25" s="69"/>
      <c r="F25" s="13" t="s">
        <v>25</v>
      </c>
      <c r="G25" s="14" t="s">
        <v>143</v>
      </c>
    </row>
    <row r="26" spans="1:7" x14ac:dyDescent="0.25">
      <c r="A26" s="70">
        <v>1</v>
      </c>
      <c r="B26" s="71"/>
      <c r="C26" s="71"/>
      <c r="D26" s="71"/>
      <c r="E26" s="72"/>
      <c r="F26" s="7">
        <v>2</v>
      </c>
      <c r="G26" s="7">
        <v>3</v>
      </c>
    </row>
    <row r="27" spans="1:7" x14ac:dyDescent="0.25">
      <c r="A27" s="73" t="s">
        <v>17</v>
      </c>
      <c r="B27" s="74"/>
      <c r="C27" s="74"/>
      <c r="D27" s="74"/>
      <c r="E27" s="75"/>
      <c r="F27" s="8">
        <v>0</v>
      </c>
      <c r="G27" s="15">
        <v>0</v>
      </c>
    </row>
    <row r="28" spans="1:7" ht="33" customHeight="1" x14ac:dyDescent="0.25">
      <c r="A28" s="76" t="s">
        <v>18</v>
      </c>
      <c r="B28" s="76"/>
      <c r="C28" s="76"/>
      <c r="D28" s="76"/>
      <c r="E28" s="76"/>
      <c r="F28" s="12" t="e">
        <f>F15+F22+F27</f>
        <v>#REF!</v>
      </c>
      <c r="G28" s="12">
        <f t="shared" ref="G28" si="4">G15+G22+G27</f>
        <v>110883.41999999998</v>
      </c>
    </row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31.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7" ht="15.75" customHeight="1" x14ac:dyDescent="0.25"/>
    <row r="78" ht="15.75" customHeight="1" x14ac:dyDescent="0.25"/>
    <row r="79" ht="15.75" customHeight="1" x14ac:dyDescent="0.25"/>
    <row r="81" ht="15.75" customHeight="1" x14ac:dyDescent="0.25"/>
    <row r="82" ht="15.75" customHeight="1" x14ac:dyDescent="0.25"/>
  </sheetData>
  <mergeCells count="19">
    <mergeCell ref="A12:E12"/>
    <mergeCell ref="A14:E14"/>
    <mergeCell ref="A9:E9"/>
    <mergeCell ref="A2:G2"/>
    <mergeCell ref="A6:G6"/>
    <mergeCell ref="A7:G7"/>
    <mergeCell ref="A10:E10"/>
    <mergeCell ref="A11:E11"/>
    <mergeCell ref="A13:E13"/>
    <mergeCell ref="A15:E15"/>
    <mergeCell ref="A25:E25"/>
    <mergeCell ref="A26:E26"/>
    <mergeCell ref="A27:E27"/>
    <mergeCell ref="A28:E28"/>
    <mergeCell ref="A18:E18"/>
    <mergeCell ref="A19:E19"/>
    <mergeCell ref="A20:E20"/>
    <mergeCell ref="A21:E21"/>
    <mergeCell ref="A22:E22"/>
  </mergeCells>
  <pageMargins left="0.70866141732283472" right="0.43307086614173229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zoomScale="120" zoomScaleNormal="120" workbookViewId="0">
      <selection activeCell="G16" sqref="G16"/>
    </sheetView>
  </sheetViews>
  <sheetFormatPr defaultRowHeight="15" x14ac:dyDescent="0.25"/>
  <cols>
    <col min="1" max="1" width="13" customWidth="1"/>
    <col min="6" max="6" width="12.5703125" hidden="1" customWidth="1"/>
    <col min="7" max="7" width="15.5703125" customWidth="1"/>
    <col min="8" max="8" width="3.42578125" customWidth="1"/>
  </cols>
  <sheetData>
    <row r="1" spans="1:7" ht="15.75" x14ac:dyDescent="0.25">
      <c r="A1" s="1" t="s">
        <v>0</v>
      </c>
      <c r="B1" s="1"/>
      <c r="C1" s="1"/>
      <c r="D1" s="1"/>
      <c r="E1" s="1"/>
      <c r="F1" s="1"/>
      <c r="G1" s="1"/>
    </row>
    <row r="2" spans="1:7" ht="41.25" customHeight="1" x14ac:dyDescent="0.25">
      <c r="A2" s="56" t="s">
        <v>94</v>
      </c>
      <c r="B2" s="86" t="s">
        <v>2</v>
      </c>
      <c r="C2" s="86"/>
      <c r="D2" s="86"/>
      <c r="E2" s="86"/>
      <c r="F2" s="59" t="s">
        <v>24</v>
      </c>
      <c r="G2" s="60" t="s">
        <v>143</v>
      </c>
    </row>
    <row r="3" spans="1:7" x14ac:dyDescent="0.25">
      <c r="A3" s="41">
        <v>1</v>
      </c>
      <c r="B3" s="87">
        <v>2</v>
      </c>
      <c r="C3" s="88"/>
      <c r="D3" s="88"/>
      <c r="E3" s="88"/>
      <c r="F3" s="41">
        <v>3</v>
      </c>
      <c r="G3" s="41">
        <v>4</v>
      </c>
    </row>
    <row r="4" spans="1:7" x14ac:dyDescent="0.25">
      <c r="A4" s="41"/>
      <c r="B4" s="89" t="s">
        <v>12</v>
      </c>
      <c r="C4" s="90"/>
      <c r="D4" s="90"/>
      <c r="E4" s="90"/>
      <c r="F4" s="41"/>
      <c r="G4" s="41"/>
    </row>
    <row r="5" spans="1:7" ht="33" customHeight="1" x14ac:dyDescent="0.25">
      <c r="A5" s="42">
        <v>7</v>
      </c>
      <c r="B5" s="91" t="s">
        <v>114</v>
      </c>
      <c r="C5" s="91"/>
      <c r="D5" s="91"/>
      <c r="E5" s="91"/>
      <c r="F5" s="43">
        <f>SUM(F7+F20)</f>
        <v>11499</v>
      </c>
      <c r="G5" s="43">
        <f>SUM(G8+G17+G18+G20)</f>
        <v>146745.28</v>
      </c>
    </row>
    <row r="6" spans="1:7" x14ac:dyDescent="0.25">
      <c r="A6" s="61">
        <v>7100</v>
      </c>
      <c r="B6" s="93" t="s">
        <v>115</v>
      </c>
      <c r="C6" s="94"/>
      <c r="D6" s="94"/>
      <c r="E6" s="95"/>
      <c r="F6" s="62"/>
      <c r="G6" s="63">
        <v>30515.35</v>
      </c>
    </row>
    <row r="7" spans="1:7" x14ac:dyDescent="0.25">
      <c r="A7" s="26">
        <v>75</v>
      </c>
      <c r="B7" s="92" t="s">
        <v>71</v>
      </c>
      <c r="C7" s="92"/>
      <c r="D7" s="92"/>
      <c r="E7" s="92"/>
      <c r="F7" s="44">
        <f>SUM(F8)</f>
        <v>11499</v>
      </c>
      <c r="G7" s="44">
        <f>SUM(G8)</f>
        <v>91332.28</v>
      </c>
    </row>
    <row r="8" spans="1:7" ht="18" customHeight="1" x14ac:dyDescent="0.25">
      <c r="A8" s="23">
        <v>751</v>
      </c>
      <c r="B8" s="132" t="s">
        <v>71</v>
      </c>
      <c r="C8" s="133"/>
      <c r="D8" s="133"/>
      <c r="E8" s="134"/>
      <c r="F8" s="45">
        <f>SUM(F9:F27)</f>
        <v>11499</v>
      </c>
      <c r="G8" s="45">
        <f>SUM(G9+G10+G11+G12+G13+G14+G15+G16)</f>
        <v>91332.28</v>
      </c>
    </row>
    <row r="9" spans="1:7" ht="27" customHeight="1" x14ac:dyDescent="0.25">
      <c r="A9" s="24">
        <v>7510</v>
      </c>
      <c r="B9" s="85" t="s">
        <v>107</v>
      </c>
      <c r="C9" s="85"/>
      <c r="D9" s="85"/>
      <c r="E9" s="85"/>
      <c r="F9" s="46">
        <v>0</v>
      </c>
      <c r="G9" s="25">
        <v>16232.28</v>
      </c>
    </row>
    <row r="10" spans="1:7" ht="27" customHeight="1" x14ac:dyDescent="0.25">
      <c r="A10" s="24">
        <v>751001</v>
      </c>
      <c r="B10" s="129" t="s">
        <v>144</v>
      </c>
      <c r="C10" s="130"/>
      <c r="D10" s="130"/>
      <c r="E10" s="131"/>
      <c r="F10" s="46"/>
      <c r="G10" s="25">
        <v>9500</v>
      </c>
    </row>
    <row r="11" spans="1:7" ht="15.75" customHeight="1" x14ac:dyDescent="0.25">
      <c r="A11" s="24">
        <v>751003</v>
      </c>
      <c r="B11" s="85" t="s">
        <v>108</v>
      </c>
      <c r="C11" s="85"/>
      <c r="D11" s="85"/>
      <c r="E11" s="85"/>
      <c r="F11" s="46">
        <v>11500</v>
      </c>
      <c r="G11" s="25">
        <v>10600</v>
      </c>
    </row>
    <row r="12" spans="1:7" ht="29.45" customHeight="1" x14ac:dyDescent="0.25">
      <c r="A12" s="24">
        <v>751004</v>
      </c>
      <c r="B12" s="85" t="s">
        <v>109</v>
      </c>
      <c r="C12" s="85"/>
      <c r="D12" s="85"/>
      <c r="E12" s="85"/>
      <c r="F12" s="46">
        <v>0</v>
      </c>
      <c r="G12" s="25">
        <v>46500</v>
      </c>
    </row>
    <row r="13" spans="1:7" ht="26.25" customHeight="1" x14ac:dyDescent="0.25">
      <c r="A13" s="24">
        <v>751005</v>
      </c>
      <c r="B13" s="85" t="s">
        <v>110</v>
      </c>
      <c r="C13" s="85"/>
      <c r="D13" s="85"/>
      <c r="E13" s="85"/>
      <c r="F13" s="46">
        <v>0</v>
      </c>
      <c r="G13" s="46">
        <v>5500</v>
      </c>
    </row>
    <row r="14" spans="1:7" ht="30.6" customHeight="1" x14ac:dyDescent="0.25">
      <c r="A14" s="24">
        <v>751006</v>
      </c>
      <c r="B14" s="85" t="s">
        <v>111</v>
      </c>
      <c r="C14" s="85"/>
      <c r="D14" s="85"/>
      <c r="E14" s="85"/>
      <c r="F14" s="46">
        <v>0</v>
      </c>
      <c r="G14" s="25">
        <v>0</v>
      </c>
    </row>
    <row r="15" spans="1:7" ht="24.75" customHeight="1" x14ac:dyDescent="0.25">
      <c r="A15" s="47">
        <v>751007</v>
      </c>
      <c r="B15" s="85" t="s">
        <v>112</v>
      </c>
      <c r="C15" s="85"/>
      <c r="D15" s="85"/>
      <c r="E15" s="85"/>
      <c r="F15" s="48">
        <v>0</v>
      </c>
      <c r="G15" s="25">
        <v>1000</v>
      </c>
    </row>
    <row r="16" spans="1:7" ht="26.25" customHeight="1" x14ac:dyDescent="0.25">
      <c r="A16" s="24">
        <v>751009</v>
      </c>
      <c r="B16" s="85" t="s">
        <v>113</v>
      </c>
      <c r="C16" s="85"/>
      <c r="D16" s="85"/>
      <c r="E16" s="85"/>
      <c r="F16" s="46">
        <v>0</v>
      </c>
      <c r="G16" s="46">
        <v>2000</v>
      </c>
    </row>
    <row r="17" spans="1:7" ht="23.25" customHeight="1" x14ac:dyDescent="0.25">
      <c r="A17" s="24">
        <v>760</v>
      </c>
      <c r="B17" s="85" t="s">
        <v>116</v>
      </c>
      <c r="C17" s="85"/>
      <c r="D17" s="85"/>
      <c r="E17" s="85"/>
      <c r="F17" s="46">
        <v>0</v>
      </c>
      <c r="G17" s="46">
        <v>55410.28</v>
      </c>
    </row>
    <row r="18" spans="1:7" x14ac:dyDescent="0.25">
      <c r="A18" s="26">
        <v>77</v>
      </c>
      <c r="B18" s="92" t="s">
        <v>79</v>
      </c>
      <c r="C18" s="92"/>
      <c r="D18" s="92"/>
      <c r="E18" s="92"/>
      <c r="F18" s="44">
        <v>-1</v>
      </c>
      <c r="G18" s="27">
        <v>0.69</v>
      </c>
    </row>
    <row r="19" spans="1:7" ht="15" customHeight="1" x14ac:dyDescent="0.25">
      <c r="A19" s="24">
        <v>7712</v>
      </c>
      <c r="B19" s="85" t="s">
        <v>117</v>
      </c>
      <c r="C19" s="85"/>
      <c r="D19" s="85"/>
      <c r="E19" s="85"/>
      <c r="F19" s="46">
        <v>0</v>
      </c>
      <c r="G19" s="25">
        <v>0.69</v>
      </c>
    </row>
    <row r="20" spans="1:7" ht="15.75" customHeight="1" x14ac:dyDescent="0.25">
      <c r="A20" s="26">
        <v>78</v>
      </c>
      <c r="B20" s="92" t="s">
        <v>79</v>
      </c>
      <c r="C20" s="92"/>
      <c r="D20" s="92"/>
      <c r="E20" s="92"/>
      <c r="F20" s="44">
        <v>0</v>
      </c>
      <c r="G20" s="27">
        <f>SUM(G21:G27)</f>
        <v>2.0299999999999998</v>
      </c>
    </row>
    <row r="21" spans="1:7" ht="15.75" customHeight="1" x14ac:dyDescent="0.25">
      <c r="A21" s="64">
        <v>7829</v>
      </c>
      <c r="B21" s="96" t="s">
        <v>118</v>
      </c>
      <c r="C21" s="97"/>
      <c r="D21" s="97"/>
      <c r="E21" s="98"/>
      <c r="F21" s="65"/>
      <c r="G21" s="66">
        <v>2.0299999999999998</v>
      </c>
    </row>
    <row r="22" spans="1:7" ht="24.75" customHeight="1" x14ac:dyDescent="0.25">
      <c r="A22" s="64">
        <v>783</v>
      </c>
      <c r="B22" s="99" t="s">
        <v>80</v>
      </c>
      <c r="C22" s="99"/>
      <c r="D22" s="99"/>
      <c r="E22" s="99"/>
      <c r="F22" s="65">
        <f>SUM(F23:F27)</f>
        <v>0</v>
      </c>
      <c r="G22" s="65">
        <f>SUM(G24:G27)</f>
        <v>0</v>
      </c>
    </row>
    <row r="23" spans="1:7" ht="13.5" customHeight="1" x14ac:dyDescent="0.25">
      <c r="A23" s="24">
        <v>78300</v>
      </c>
      <c r="B23" s="85" t="s">
        <v>90</v>
      </c>
      <c r="C23" s="85"/>
      <c r="D23" s="85"/>
      <c r="E23" s="85"/>
      <c r="F23" s="46">
        <v>0</v>
      </c>
      <c r="G23" s="25">
        <v>0</v>
      </c>
    </row>
    <row r="24" spans="1:7" ht="15" customHeight="1" x14ac:dyDescent="0.25">
      <c r="A24" s="24">
        <v>78330</v>
      </c>
      <c r="B24" s="85" t="s">
        <v>88</v>
      </c>
      <c r="C24" s="85"/>
      <c r="D24" s="85"/>
      <c r="E24" s="85"/>
      <c r="F24" s="46">
        <v>0</v>
      </c>
      <c r="G24" s="25">
        <v>0</v>
      </c>
    </row>
    <row r="25" spans="1:7" ht="22.5" customHeight="1" x14ac:dyDescent="0.25">
      <c r="A25" s="24">
        <v>78390</v>
      </c>
      <c r="B25" s="85" t="s">
        <v>81</v>
      </c>
      <c r="C25" s="85"/>
      <c r="D25" s="85"/>
      <c r="E25" s="85"/>
      <c r="F25" s="46">
        <v>0</v>
      </c>
      <c r="G25" s="25">
        <v>0</v>
      </c>
    </row>
    <row r="26" spans="1:7" ht="24.75" customHeight="1" x14ac:dyDescent="0.25">
      <c r="A26" s="24">
        <v>78500</v>
      </c>
      <c r="B26" s="85" t="s">
        <v>79</v>
      </c>
      <c r="C26" s="85"/>
      <c r="D26" s="85"/>
      <c r="E26" s="85"/>
      <c r="F26" s="46">
        <v>0</v>
      </c>
      <c r="G26" s="25">
        <v>0</v>
      </c>
    </row>
    <row r="27" spans="1:7" ht="24.75" customHeight="1" x14ac:dyDescent="0.25">
      <c r="A27" s="24">
        <v>78392</v>
      </c>
      <c r="B27" s="85" t="s">
        <v>87</v>
      </c>
      <c r="C27" s="85"/>
      <c r="D27" s="85"/>
      <c r="E27" s="85"/>
      <c r="F27" s="46">
        <v>0</v>
      </c>
      <c r="G27" s="25">
        <v>0</v>
      </c>
    </row>
    <row r="28" spans="1:7" ht="23.25" customHeight="1" x14ac:dyDescent="0.25">
      <c r="A28" s="51"/>
      <c r="B28" s="52"/>
      <c r="C28" s="52"/>
      <c r="D28" s="52"/>
      <c r="E28" s="52"/>
      <c r="F28" s="53"/>
      <c r="G28" s="54"/>
    </row>
  </sheetData>
  <mergeCells count="26">
    <mergeCell ref="B27:E27"/>
    <mergeCell ref="B22:E22"/>
    <mergeCell ref="B15:E15"/>
    <mergeCell ref="B14:E14"/>
    <mergeCell ref="B16:E16"/>
    <mergeCell ref="B17:E17"/>
    <mergeCell ref="B23:E23"/>
    <mergeCell ref="B25:E25"/>
    <mergeCell ref="B20:E20"/>
    <mergeCell ref="B18:E18"/>
    <mergeCell ref="B19:E19"/>
    <mergeCell ref="B12:E12"/>
    <mergeCell ref="B13:E13"/>
    <mergeCell ref="B26:E26"/>
    <mergeCell ref="B2:E2"/>
    <mergeCell ref="B3:E3"/>
    <mergeCell ref="B4:E4"/>
    <mergeCell ref="B5:E5"/>
    <mergeCell ref="B7:E7"/>
    <mergeCell ref="B9:E9"/>
    <mergeCell ref="B10:E10"/>
    <mergeCell ref="B11:E11"/>
    <mergeCell ref="B24:E24"/>
    <mergeCell ref="B8:E8"/>
    <mergeCell ref="B6:E6"/>
    <mergeCell ref="B21:E21"/>
  </mergeCells>
  <pageMargins left="0.70866141732283472" right="0.70866141732283472" top="0.74803149606299213" bottom="0.74803149606299213" header="0.31496062992125984" footer="0.31496062992125984"/>
  <pageSetup paperSize="9" scale="80" fitToWidth="0" orientation="landscape" cellComments="asDisplayed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zoomScaleNormal="100" workbookViewId="0">
      <selection activeCell="J59" sqref="J59"/>
    </sheetView>
  </sheetViews>
  <sheetFormatPr defaultRowHeight="15" x14ac:dyDescent="0.25"/>
  <cols>
    <col min="1" max="1" width="12.42578125" customWidth="1"/>
    <col min="6" max="6" width="4.42578125" customWidth="1"/>
    <col min="7" max="7" width="13.28515625" hidden="1" customWidth="1"/>
    <col min="8" max="8" width="18.7109375" customWidth="1"/>
    <col min="11" max="11" width="12" bestFit="1" customWidth="1"/>
  </cols>
  <sheetData>
    <row r="1" spans="1:8" ht="16.5" thickBot="1" x14ac:dyDescent="0.3">
      <c r="A1" s="1" t="s">
        <v>3</v>
      </c>
      <c r="B1" s="1"/>
      <c r="C1" s="1"/>
      <c r="D1" s="1"/>
      <c r="E1" s="1"/>
      <c r="F1" s="1"/>
      <c r="G1" s="1"/>
      <c r="H1" s="1"/>
    </row>
    <row r="2" spans="1:8" ht="54.75" customHeight="1" x14ac:dyDescent="0.25">
      <c r="A2" s="49" t="s">
        <v>1</v>
      </c>
      <c r="B2" s="116" t="s">
        <v>2</v>
      </c>
      <c r="C2" s="116"/>
      <c r="D2" s="116"/>
      <c r="E2" s="116"/>
      <c r="F2" s="116"/>
      <c r="G2" s="50" t="s">
        <v>24</v>
      </c>
      <c r="H2" s="60" t="s">
        <v>135</v>
      </c>
    </row>
    <row r="3" spans="1:8" ht="15.75" x14ac:dyDescent="0.25">
      <c r="A3" s="33">
        <v>1</v>
      </c>
      <c r="B3" s="118">
        <v>2</v>
      </c>
      <c r="C3" s="119"/>
      <c r="D3" s="119"/>
      <c r="E3" s="119"/>
      <c r="F3" s="120"/>
      <c r="G3" s="22">
        <v>3</v>
      </c>
      <c r="H3" s="22">
        <v>4</v>
      </c>
    </row>
    <row r="4" spans="1:8" ht="15.75" x14ac:dyDescent="0.25">
      <c r="A4" s="33"/>
      <c r="B4" s="121" t="s">
        <v>11</v>
      </c>
      <c r="C4" s="122"/>
      <c r="D4" s="122"/>
      <c r="E4" s="122"/>
      <c r="F4" s="123"/>
      <c r="G4" s="22"/>
      <c r="H4" s="22"/>
    </row>
    <row r="5" spans="1:8" ht="21" customHeight="1" x14ac:dyDescent="0.25">
      <c r="A5" s="34" t="s">
        <v>4</v>
      </c>
      <c r="B5" s="117" t="s">
        <v>7</v>
      </c>
      <c r="C5" s="117"/>
      <c r="D5" s="117"/>
      <c r="E5" s="117"/>
      <c r="F5" s="117"/>
      <c r="G5" s="28" t="e">
        <f>SUM(G6+G21+G49+G59+G64+G98+G103)</f>
        <v>#REF!</v>
      </c>
      <c r="H5" s="28">
        <f>SUM(H6+H21+H49+H59+H64+H98+H103)</f>
        <v>142212.34999999998</v>
      </c>
    </row>
    <row r="6" spans="1:8" s="21" customFormat="1" ht="19.5" customHeight="1" x14ac:dyDescent="0.25">
      <c r="A6" s="35">
        <v>40</v>
      </c>
      <c r="B6" s="108" t="s">
        <v>26</v>
      </c>
      <c r="C6" s="108"/>
      <c r="D6" s="108"/>
      <c r="E6" s="108"/>
      <c r="F6" s="108"/>
      <c r="G6" s="29">
        <f>SUM(G7+G11+G17+G19)</f>
        <v>0</v>
      </c>
      <c r="H6" s="29">
        <f>SUM(H7+H11+H15+H17+H19)</f>
        <v>22395.5</v>
      </c>
    </row>
    <row r="7" spans="1:8" ht="33.75" customHeight="1" x14ac:dyDescent="0.25">
      <c r="A7" s="36">
        <v>400</v>
      </c>
      <c r="B7" s="101" t="s">
        <v>78</v>
      </c>
      <c r="C7" s="101"/>
      <c r="D7" s="101"/>
      <c r="E7" s="101"/>
      <c r="F7" s="101"/>
      <c r="G7" s="30">
        <f>SUM(G8:G10)</f>
        <v>0</v>
      </c>
      <c r="H7" s="30">
        <f>SUM(H8:H10)</f>
        <v>4500</v>
      </c>
    </row>
    <row r="8" spans="1:8" ht="20.25" customHeight="1" x14ac:dyDescent="0.25">
      <c r="A8" s="37">
        <v>4002</v>
      </c>
      <c r="B8" s="100" t="s">
        <v>119</v>
      </c>
      <c r="C8" s="100"/>
      <c r="D8" s="100"/>
      <c r="E8" s="100"/>
      <c r="F8" s="100"/>
      <c r="G8" s="31">
        <v>0</v>
      </c>
      <c r="H8" s="31">
        <v>2500</v>
      </c>
    </row>
    <row r="9" spans="1:8" ht="20.25" customHeight="1" x14ac:dyDescent="0.25">
      <c r="A9" s="37">
        <v>4003</v>
      </c>
      <c r="B9" s="100" t="s">
        <v>120</v>
      </c>
      <c r="C9" s="100"/>
      <c r="D9" s="100"/>
      <c r="E9" s="100"/>
      <c r="F9" s="100"/>
      <c r="G9" s="31">
        <v>0</v>
      </c>
      <c r="H9" s="31">
        <v>1500</v>
      </c>
    </row>
    <row r="10" spans="1:8" ht="32.25" customHeight="1" x14ac:dyDescent="0.25">
      <c r="A10" s="37">
        <v>4007</v>
      </c>
      <c r="B10" s="100" t="s">
        <v>121</v>
      </c>
      <c r="C10" s="100"/>
      <c r="D10" s="100"/>
      <c r="E10" s="100"/>
      <c r="F10" s="100"/>
      <c r="G10" s="31">
        <v>0</v>
      </c>
      <c r="H10" s="31">
        <v>500</v>
      </c>
    </row>
    <row r="11" spans="1:8" ht="32.25" customHeight="1" x14ac:dyDescent="0.25">
      <c r="A11" s="36">
        <v>401</v>
      </c>
      <c r="B11" s="101" t="s">
        <v>27</v>
      </c>
      <c r="C11" s="101"/>
      <c r="D11" s="101"/>
      <c r="E11" s="101"/>
      <c r="F11" s="101"/>
      <c r="G11" s="30">
        <f>SUM(G12:G14)</f>
        <v>0</v>
      </c>
      <c r="H11" s="30">
        <f>SUM(H12:H14)</f>
        <v>1350</v>
      </c>
    </row>
    <row r="12" spans="1:8" ht="45" customHeight="1" x14ac:dyDescent="0.25">
      <c r="A12" s="37">
        <v>4010</v>
      </c>
      <c r="B12" s="100" t="s">
        <v>76</v>
      </c>
      <c r="C12" s="100"/>
      <c r="D12" s="100"/>
      <c r="E12" s="100"/>
      <c r="F12" s="100"/>
      <c r="G12" s="31">
        <v>0</v>
      </c>
      <c r="H12" s="31">
        <v>200</v>
      </c>
    </row>
    <row r="13" spans="1:8" ht="45" customHeight="1" x14ac:dyDescent="0.25">
      <c r="A13" s="37">
        <v>4011</v>
      </c>
      <c r="B13" s="100" t="s">
        <v>28</v>
      </c>
      <c r="C13" s="100"/>
      <c r="D13" s="100"/>
      <c r="E13" s="100"/>
      <c r="F13" s="100"/>
      <c r="G13" s="31">
        <v>0</v>
      </c>
      <c r="H13" s="31">
        <v>150</v>
      </c>
    </row>
    <row r="14" spans="1:8" ht="19.5" customHeight="1" x14ac:dyDescent="0.25">
      <c r="A14" s="37">
        <v>4015</v>
      </c>
      <c r="B14" s="100" t="s">
        <v>122</v>
      </c>
      <c r="C14" s="100"/>
      <c r="D14" s="100"/>
      <c r="E14" s="100"/>
      <c r="F14" s="100"/>
      <c r="G14" s="31">
        <v>0</v>
      </c>
      <c r="H14" s="31">
        <v>1000</v>
      </c>
    </row>
    <row r="15" spans="1:8" ht="30" customHeight="1" x14ac:dyDescent="0.25">
      <c r="A15" s="36">
        <v>404</v>
      </c>
      <c r="B15" s="105" t="s">
        <v>124</v>
      </c>
      <c r="C15" s="106"/>
      <c r="D15" s="106"/>
      <c r="E15" s="106"/>
      <c r="F15" s="107"/>
      <c r="G15" s="30"/>
      <c r="H15" s="30">
        <f>SUM(H16)</f>
        <v>1100</v>
      </c>
    </row>
    <row r="16" spans="1:8" ht="19.5" customHeight="1" x14ac:dyDescent="0.25">
      <c r="A16" s="37">
        <v>4040</v>
      </c>
      <c r="B16" s="109" t="s">
        <v>123</v>
      </c>
      <c r="C16" s="110"/>
      <c r="D16" s="110"/>
      <c r="E16" s="110"/>
      <c r="F16" s="111"/>
      <c r="G16" s="31"/>
      <c r="H16" s="31">
        <v>1100</v>
      </c>
    </row>
    <row r="17" spans="1:8" ht="30" customHeight="1" x14ac:dyDescent="0.25">
      <c r="A17" s="36">
        <v>405</v>
      </c>
      <c r="B17" s="101" t="s">
        <v>29</v>
      </c>
      <c r="C17" s="101"/>
      <c r="D17" s="101"/>
      <c r="E17" s="101"/>
      <c r="F17" s="101"/>
      <c r="G17" s="30">
        <f>SUM(G18:G18)</f>
        <v>0</v>
      </c>
      <c r="H17" s="30">
        <f>SUM(H18:H18)</f>
        <v>5500</v>
      </c>
    </row>
    <row r="18" spans="1:8" ht="33" customHeight="1" x14ac:dyDescent="0.25">
      <c r="A18" s="37">
        <v>4050</v>
      </c>
      <c r="B18" s="100" t="s">
        <v>125</v>
      </c>
      <c r="C18" s="100"/>
      <c r="D18" s="100"/>
      <c r="E18" s="100"/>
      <c r="F18" s="100"/>
      <c r="G18" s="31">
        <v>0</v>
      </c>
      <c r="H18" s="31">
        <v>5500</v>
      </c>
    </row>
    <row r="19" spans="1:8" ht="29.25" customHeight="1" x14ac:dyDescent="0.25">
      <c r="A19" s="36">
        <v>407</v>
      </c>
      <c r="B19" s="101" t="s">
        <v>30</v>
      </c>
      <c r="C19" s="101"/>
      <c r="D19" s="101"/>
      <c r="E19" s="101"/>
      <c r="F19" s="101"/>
      <c r="G19" s="30">
        <f>SUM(G20)</f>
        <v>0</v>
      </c>
      <c r="H19" s="30">
        <f>SUM(H20)</f>
        <v>9945.5</v>
      </c>
    </row>
    <row r="20" spans="1:8" ht="30.75" customHeight="1" x14ac:dyDescent="0.25">
      <c r="A20" s="37">
        <v>4071</v>
      </c>
      <c r="B20" s="100" t="s">
        <v>77</v>
      </c>
      <c r="C20" s="100"/>
      <c r="D20" s="100"/>
      <c r="E20" s="100"/>
      <c r="F20" s="100"/>
      <c r="G20" s="31">
        <v>0</v>
      </c>
      <c r="H20" s="31">
        <v>9945.5</v>
      </c>
    </row>
    <row r="21" spans="1:8" ht="21.75" customHeight="1" x14ac:dyDescent="0.25">
      <c r="A21" s="38">
        <v>41</v>
      </c>
      <c r="B21" s="108" t="s">
        <v>31</v>
      </c>
      <c r="C21" s="108"/>
      <c r="D21" s="108"/>
      <c r="E21" s="108"/>
      <c r="F21" s="108"/>
      <c r="G21" s="32">
        <f>SUM(G22+G25+G28+G32+G38)</f>
        <v>6575</v>
      </c>
      <c r="H21" s="32">
        <f>SUM(H22+H25+H28+H32+H38+H43+H46)</f>
        <v>3600</v>
      </c>
    </row>
    <row r="22" spans="1:8" ht="21" customHeight="1" x14ac:dyDescent="0.25">
      <c r="A22" s="36">
        <v>410</v>
      </c>
      <c r="B22" s="101" t="s">
        <v>34</v>
      </c>
      <c r="C22" s="101"/>
      <c r="D22" s="101"/>
      <c r="E22" s="101"/>
      <c r="F22" s="101"/>
      <c r="G22" s="30">
        <v>0</v>
      </c>
      <c r="H22" s="30">
        <f>SUM(H23:H24)</f>
        <v>50</v>
      </c>
    </row>
    <row r="23" spans="1:8" ht="20.25" customHeight="1" x14ac:dyDescent="0.25">
      <c r="A23" s="37">
        <v>4101</v>
      </c>
      <c r="B23" s="100" t="s">
        <v>32</v>
      </c>
      <c r="C23" s="100"/>
      <c r="D23" s="100"/>
      <c r="E23" s="100"/>
      <c r="F23" s="100"/>
      <c r="G23" s="31">
        <v>0</v>
      </c>
      <c r="H23" s="31">
        <v>50</v>
      </c>
    </row>
    <row r="24" spans="1:8" ht="18.75" customHeight="1" x14ac:dyDescent="0.25">
      <c r="A24" s="37">
        <v>41080</v>
      </c>
      <c r="B24" s="100" t="s">
        <v>33</v>
      </c>
      <c r="C24" s="100"/>
      <c r="D24" s="100"/>
      <c r="E24" s="100"/>
      <c r="F24" s="100"/>
      <c r="G24" s="31">
        <v>0</v>
      </c>
      <c r="H24" s="31">
        <v>0</v>
      </c>
    </row>
    <row r="25" spans="1:8" ht="33.75" customHeight="1" x14ac:dyDescent="0.25">
      <c r="A25" s="36">
        <v>411</v>
      </c>
      <c r="B25" s="101" t="s">
        <v>82</v>
      </c>
      <c r="C25" s="101"/>
      <c r="D25" s="101"/>
      <c r="E25" s="101"/>
      <c r="F25" s="101"/>
      <c r="G25" s="30">
        <v>0</v>
      </c>
      <c r="H25" s="30">
        <f t="shared" ref="H25" si="0">SUM(H26:H27)</f>
        <v>0</v>
      </c>
    </row>
    <row r="26" spans="1:8" ht="31.5" customHeight="1" x14ac:dyDescent="0.25">
      <c r="A26" s="37">
        <v>41100</v>
      </c>
      <c r="B26" s="100" t="s">
        <v>82</v>
      </c>
      <c r="C26" s="100"/>
      <c r="D26" s="100"/>
      <c r="E26" s="100"/>
      <c r="F26" s="100"/>
      <c r="G26" s="31">
        <v>0</v>
      </c>
      <c r="H26" s="31">
        <v>0</v>
      </c>
    </row>
    <row r="27" spans="1:8" ht="23.25" customHeight="1" x14ac:dyDescent="0.25">
      <c r="A27" s="37">
        <v>41140</v>
      </c>
      <c r="B27" s="100" t="s">
        <v>35</v>
      </c>
      <c r="C27" s="100"/>
      <c r="D27" s="100"/>
      <c r="E27" s="100"/>
      <c r="F27" s="100"/>
      <c r="G27" s="31">
        <v>0</v>
      </c>
      <c r="H27" s="31">
        <v>0</v>
      </c>
    </row>
    <row r="28" spans="1:8" ht="21.75" customHeight="1" x14ac:dyDescent="0.25">
      <c r="A28" s="36">
        <v>412</v>
      </c>
      <c r="B28" s="101" t="s">
        <v>36</v>
      </c>
      <c r="C28" s="101"/>
      <c r="D28" s="101"/>
      <c r="E28" s="101"/>
      <c r="F28" s="101"/>
      <c r="G28" s="30">
        <f>SUM(G30:G31)</f>
        <v>250</v>
      </c>
      <c r="H28" s="30">
        <f>SUM(H29:H31)</f>
        <v>2800</v>
      </c>
    </row>
    <row r="29" spans="1:8" ht="30" customHeight="1" x14ac:dyDescent="0.25">
      <c r="A29" s="37">
        <v>4120</v>
      </c>
      <c r="B29" s="100" t="s">
        <v>126</v>
      </c>
      <c r="C29" s="100"/>
      <c r="D29" s="100"/>
      <c r="E29" s="100"/>
      <c r="F29" s="100"/>
      <c r="G29" s="31">
        <f>SUM(G31:G32)</f>
        <v>0</v>
      </c>
      <c r="H29" s="31">
        <v>800</v>
      </c>
    </row>
    <row r="30" spans="1:8" ht="27.75" customHeight="1" x14ac:dyDescent="0.25">
      <c r="A30" s="37">
        <v>4127</v>
      </c>
      <c r="B30" s="100" t="s">
        <v>127</v>
      </c>
      <c r="C30" s="100"/>
      <c r="D30" s="100"/>
      <c r="E30" s="100"/>
      <c r="F30" s="100"/>
      <c r="G30" s="31">
        <v>250</v>
      </c>
      <c r="H30" s="31">
        <v>2000</v>
      </c>
    </row>
    <row r="31" spans="1:8" ht="20.25" customHeight="1" x14ac:dyDescent="0.25">
      <c r="A31" s="37">
        <v>41290</v>
      </c>
      <c r="B31" s="100" t="s">
        <v>37</v>
      </c>
      <c r="C31" s="100"/>
      <c r="D31" s="100"/>
      <c r="E31" s="100"/>
      <c r="F31" s="100"/>
      <c r="G31" s="31">
        <v>0</v>
      </c>
      <c r="H31" s="31">
        <v>0</v>
      </c>
    </row>
    <row r="32" spans="1:8" ht="32.25" customHeight="1" x14ac:dyDescent="0.25">
      <c r="A32" s="36">
        <v>413</v>
      </c>
      <c r="B32" s="101" t="s">
        <v>38</v>
      </c>
      <c r="C32" s="101"/>
      <c r="D32" s="101"/>
      <c r="E32" s="101"/>
      <c r="F32" s="101"/>
      <c r="G32" s="30">
        <f>SUM(G34:G35)</f>
        <v>0</v>
      </c>
      <c r="H32" s="30">
        <f>SUM(H33:H35)</f>
        <v>0</v>
      </c>
    </row>
    <row r="33" spans="1:8" ht="32.25" customHeight="1" x14ac:dyDescent="0.25">
      <c r="A33" s="37">
        <v>41300</v>
      </c>
      <c r="B33" s="100" t="s">
        <v>38</v>
      </c>
      <c r="C33" s="100"/>
      <c r="D33" s="100"/>
      <c r="E33" s="100"/>
      <c r="F33" s="100"/>
      <c r="G33" s="31">
        <v>0</v>
      </c>
      <c r="H33" s="31">
        <v>0</v>
      </c>
    </row>
    <row r="34" spans="1:8" ht="23.25" customHeight="1" x14ac:dyDescent="0.25">
      <c r="A34" s="37">
        <v>41380</v>
      </c>
      <c r="B34" s="100" t="s">
        <v>39</v>
      </c>
      <c r="C34" s="100"/>
      <c r="D34" s="100"/>
      <c r="E34" s="100"/>
      <c r="F34" s="100"/>
      <c r="G34" s="31">
        <v>0</v>
      </c>
      <c r="H34" s="31">
        <v>0</v>
      </c>
    </row>
    <row r="35" spans="1:8" ht="19.5" customHeight="1" x14ac:dyDescent="0.25">
      <c r="A35" s="37">
        <v>41390</v>
      </c>
      <c r="B35" s="100" t="s">
        <v>40</v>
      </c>
      <c r="C35" s="100"/>
      <c r="D35" s="100"/>
      <c r="E35" s="100"/>
      <c r="F35" s="100"/>
      <c r="G35" s="31">
        <v>0</v>
      </c>
      <c r="H35" s="31">
        <v>0</v>
      </c>
    </row>
    <row r="36" spans="1:8" ht="19.5" customHeight="1" x14ac:dyDescent="0.25">
      <c r="A36" s="36">
        <v>414</v>
      </c>
      <c r="B36" s="105" t="s">
        <v>128</v>
      </c>
      <c r="C36" s="106"/>
      <c r="D36" s="106"/>
      <c r="E36" s="106"/>
      <c r="F36" s="107"/>
      <c r="G36" s="30"/>
      <c r="H36" s="30">
        <f>SUM(H37)</f>
        <v>65</v>
      </c>
    </row>
    <row r="37" spans="1:8" ht="29.45" customHeight="1" x14ac:dyDescent="0.25">
      <c r="A37" s="37">
        <v>4140</v>
      </c>
      <c r="B37" s="109" t="s">
        <v>129</v>
      </c>
      <c r="C37" s="110"/>
      <c r="D37" s="110"/>
      <c r="E37" s="110"/>
      <c r="F37" s="111"/>
      <c r="G37" s="31"/>
      <c r="H37" s="31">
        <v>65</v>
      </c>
    </row>
    <row r="38" spans="1:8" ht="26.25" customHeight="1" x14ac:dyDescent="0.25">
      <c r="A38" s="36">
        <v>416</v>
      </c>
      <c r="B38" s="101" t="s">
        <v>5</v>
      </c>
      <c r="C38" s="101"/>
      <c r="D38" s="101"/>
      <c r="E38" s="101"/>
      <c r="F38" s="101"/>
      <c r="G38" s="30">
        <f t="shared" ref="G38:H38" si="1">SUM(G39:G42)</f>
        <v>6325</v>
      </c>
      <c r="H38" s="30">
        <f t="shared" si="1"/>
        <v>750</v>
      </c>
    </row>
    <row r="39" spans="1:8" ht="30" customHeight="1" x14ac:dyDescent="0.25">
      <c r="A39" s="37">
        <v>4168</v>
      </c>
      <c r="B39" s="100" t="s">
        <v>72</v>
      </c>
      <c r="C39" s="100"/>
      <c r="D39" s="100"/>
      <c r="E39" s="100"/>
      <c r="F39" s="100"/>
      <c r="G39" s="31">
        <v>6325</v>
      </c>
      <c r="H39" s="31">
        <v>750</v>
      </c>
    </row>
    <row r="40" spans="1:8" ht="30" customHeight="1" x14ac:dyDescent="0.25">
      <c r="A40" s="37">
        <v>41640</v>
      </c>
      <c r="B40" s="109" t="s">
        <v>101</v>
      </c>
      <c r="C40" s="110"/>
      <c r="D40" s="110"/>
      <c r="E40" s="110"/>
      <c r="F40" s="111"/>
      <c r="G40" s="31"/>
      <c r="H40" s="31">
        <v>0</v>
      </c>
    </row>
    <row r="41" spans="1:8" ht="30" customHeight="1" x14ac:dyDescent="0.25">
      <c r="A41" s="37">
        <v>41650</v>
      </c>
      <c r="B41" s="100" t="s">
        <v>102</v>
      </c>
      <c r="C41" s="100"/>
      <c r="D41" s="100"/>
      <c r="E41" s="100"/>
      <c r="F41" s="100"/>
      <c r="G41" s="31"/>
      <c r="H41" s="31"/>
    </row>
    <row r="42" spans="1:8" ht="42.75" customHeight="1" x14ac:dyDescent="0.25">
      <c r="A42" s="37">
        <v>41670</v>
      </c>
      <c r="B42" s="109" t="s">
        <v>41</v>
      </c>
      <c r="C42" s="110"/>
      <c r="D42" s="110"/>
      <c r="E42" s="110"/>
      <c r="F42" s="111"/>
      <c r="G42" s="31">
        <v>0</v>
      </c>
      <c r="H42" s="31"/>
    </row>
    <row r="43" spans="1:8" ht="34.5" customHeight="1" x14ac:dyDescent="0.25">
      <c r="A43" s="36">
        <v>418</v>
      </c>
      <c r="B43" s="101" t="s">
        <v>95</v>
      </c>
      <c r="C43" s="101"/>
      <c r="D43" s="101"/>
      <c r="E43" s="101"/>
      <c r="F43" s="101"/>
      <c r="G43" s="30"/>
      <c r="H43" s="30">
        <f>SUM(H44:H45)</f>
        <v>0</v>
      </c>
    </row>
    <row r="44" spans="1:8" ht="34.5" customHeight="1" x14ac:dyDescent="0.25">
      <c r="A44" s="57">
        <v>4180</v>
      </c>
      <c r="B44" s="114" t="s">
        <v>96</v>
      </c>
      <c r="C44" s="114"/>
      <c r="D44" s="114"/>
      <c r="E44" s="114"/>
      <c r="F44" s="114"/>
      <c r="G44" s="58"/>
      <c r="H44" s="58">
        <v>0</v>
      </c>
    </row>
    <row r="45" spans="1:8" ht="34.5" customHeight="1" x14ac:dyDescent="0.25">
      <c r="A45" s="57">
        <v>4181</v>
      </c>
      <c r="B45" s="114" t="s">
        <v>97</v>
      </c>
      <c r="C45" s="114"/>
      <c r="D45" s="114"/>
      <c r="E45" s="114"/>
      <c r="F45" s="114"/>
      <c r="G45" s="58"/>
      <c r="H45" s="58">
        <v>0</v>
      </c>
    </row>
    <row r="46" spans="1:8" ht="34.5" customHeight="1" x14ac:dyDescent="0.25">
      <c r="A46" s="36">
        <v>419</v>
      </c>
      <c r="B46" s="105" t="s">
        <v>130</v>
      </c>
      <c r="C46" s="106"/>
      <c r="D46" s="106"/>
      <c r="E46" s="106"/>
      <c r="F46" s="107"/>
      <c r="G46" s="30"/>
      <c r="H46" s="30">
        <f>SUM(H48)</f>
        <v>0</v>
      </c>
    </row>
    <row r="47" spans="1:8" ht="34.5" customHeight="1" x14ac:dyDescent="0.25">
      <c r="A47" s="36">
        <v>4191</v>
      </c>
      <c r="B47" s="105" t="s">
        <v>139</v>
      </c>
      <c r="C47" s="112"/>
      <c r="D47" s="112"/>
      <c r="E47" s="112"/>
      <c r="F47" s="113"/>
      <c r="G47" s="30"/>
      <c r="H47" s="30"/>
    </row>
    <row r="48" spans="1:8" ht="34.5" customHeight="1" x14ac:dyDescent="0.25">
      <c r="A48" s="57">
        <v>4198</v>
      </c>
      <c r="B48" s="102" t="s">
        <v>131</v>
      </c>
      <c r="C48" s="103"/>
      <c r="D48" s="103"/>
      <c r="E48" s="103"/>
      <c r="F48" s="104"/>
      <c r="G48" s="58"/>
      <c r="H48" s="58">
        <v>0</v>
      </c>
    </row>
    <row r="49" spans="1:8" ht="26.25" customHeight="1" x14ac:dyDescent="0.25">
      <c r="A49" s="38">
        <v>42</v>
      </c>
      <c r="B49" s="108" t="s">
        <v>42</v>
      </c>
      <c r="C49" s="108"/>
      <c r="D49" s="108"/>
      <c r="E49" s="108"/>
      <c r="F49" s="108"/>
      <c r="G49" s="32" t="e">
        <f>SUM(G50+#REF!+G52+G54)</f>
        <v>#REF!</v>
      </c>
      <c r="H49" s="32">
        <f>SUM(H50+H52+H54)</f>
        <v>107564.17</v>
      </c>
    </row>
    <row r="50" spans="1:8" ht="21" customHeight="1" x14ac:dyDescent="0.25">
      <c r="A50" s="36">
        <v>420</v>
      </c>
      <c r="B50" s="101" t="s">
        <v>43</v>
      </c>
      <c r="C50" s="101"/>
      <c r="D50" s="101"/>
      <c r="E50" s="101"/>
      <c r="F50" s="101"/>
      <c r="G50" s="30">
        <f>SUM(G51)</f>
        <v>2400</v>
      </c>
      <c r="H50" s="30">
        <f t="shared" ref="H50" si="2">SUM(H51)</f>
        <v>72120.06</v>
      </c>
    </row>
    <row r="51" spans="1:8" ht="21.75" customHeight="1" x14ac:dyDescent="0.25">
      <c r="A51" s="37">
        <v>4200</v>
      </c>
      <c r="B51" s="100" t="s">
        <v>44</v>
      </c>
      <c r="C51" s="100"/>
      <c r="D51" s="100"/>
      <c r="E51" s="100"/>
      <c r="F51" s="100"/>
      <c r="G51" s="31">
        <v>2400</v>
      </c>
      <c r="H51" s="31">
        <v>72120.06</v>
      </c>
    </row>
    <row r="52" spans="1:8" ht="18.75" customHeight="1" x14ac:dyDescent="0.25">
      <c r="A52" s="36">
        <v>422</v>
      </c>
      <c r="B52" s="101" t="s">
        <v>45</v>
      </c>
      <c r="C52" s="101"/>
      <c r="D52" s="101"/>
      <c r="E52" s="101"/>
      <c r="F52" s="101"/>
      <c r="G52" s="30">
        <f>SUM(G53)</f>
        <v>600</v>
      </c>
      <c r="H52" s="30">
        <f t="shared" ref="H52" si="3">SUM(H53)</f>
        <v>22752.85</v>
      </c>
    </row>
    <row r="53" spans="1:8" ht="24" customHeight="1" x14ac:dyDescent="0.25">
      <c r="A53" s="37">
        <v>4220</v>
      </c>
      <c r="B53" s="100" t="s">
        <v>104</v>
      </c>
      <c r="C53" s="100"/>
      <c r="D53" s="100"/>
      <c r="E53" s="100"/>
      <c r="F53" s="100"/>
      <c r="G53" s="31">
        <v>600</v>
      </c>
      <c r="H53" s="31">
        <v>22752.85</v>
      </c>
    </row>
    <row r="54" spans="1:8" ht="18.75" customHeight="1" x14ac:dyDescent="0.25">
      <c r="A54" s="36">
        <v>423</v>
      </c>
      <c r="B54" s="101" t="s">
        <v>46</v>
      </c>
      <c r="C54" s="101"/>
      <c r="D54" s="101"/>
      <c r="E54" s="101"/>
      <c r="F54" s="101"/>
      <c r="G54" s="30">
        <f>SUM(G55:G58)</f>
        <v>516</v>
      </c>
      <c r="H54" s="30">
        <f>SUM(H55:H58)</f>
        <v>12691.26</v>
      </c>
    </row>
    <row r="55" spans="1:8" ht="20.25" customHeight="1" x14ac:dyDescent="0.25">
      <c r="A55" s="37">
        <v>4230</v>
      </c>
      <c r="B55" s="100" t="s">
        <v>47</v>
      </c>
      <c r="C55" s="100"/>
      <c r="D55" s="100"/>
      <c r="E55" s="100"/>
      <c r="F55" s="100"/>
      <c r="G55" s="31">
        <v>450</v>
      </c>
      <c r="H55" s="31">
        <v>12691.26</v>
      </c>
    </row>
    <row r="56" spans="1:8" ht="18" customHeight="1" x14ac:dyDescent="0.25">
      <c r="A56" s="37">
        <v>42301</v>
      </c>
      <c r="B56" s="100" t="s">
        <v>48</v>
      </c>
      <c r="C56" s="100"/>
      <c r="D56" s="100"/>
      <c r="E56" s="100"/>
      <c r="F56" s="100"/>
      <c r="G56" s="31">
        <v>51</v>
      </c>
      <c r="H56" s="31"/>
    </row>
    <row r="57" spans="1:8" ht="18.75" customHeight="1" x14ac:dyDescent="0.25">
      <c r="A57" s="37">
        <v>42302</v>
      </c>
      <c r="B57" s="100" t="s">
        <v>49</v>
      </c>
      <c r="C57" s="100"/>
      <c r="D57" s="100"/>
      <c r="E57" s="100"/>
      <c r="F57" s="100"/>
      <c r="G57" s="31">
        <v>15</v>
      </c>
      <c r="H57" s="31"/>
    </row>
    <row r="58" spans="1:8" ht="33.75" customHeight="1" x14ac:dyDescent="0.25">
      <c r="A58" s="37">
        <v>42320</v>
      </c>
      <c r="B58" s="100" t="s">
        <v>50</v>
      </c>
      <c r="C58" s="100"/>
      <c r="D58" s="100"/>
      <c r="E58" s="100"/>
      <c r="F58" s="100"/>
      <c r="G58" s="31">
        <v>0</v>
      </c>
      <c r="H58" s="31">
        <v>0</v>
      </c>
    </row>
    <row r="59" spans="1:8" ht="21" customHeight="1" x14ac:dyDescent="0.25">
      <c r="A59" s="38">
        <v>43</v>
      </c>
      <c r="B59" s="108" t="s">
        <v>23</v>
      </c>
      <c r="C59" s="108"/>
      <c r="D59" s="108"/>
      <c r="E59" s="108"/>
      <c r="F59" s="108"/>
      <c r="G59" s="32">
        <f>SUM(G60)</f>
        <v>3125</v>
      </c>
      <c r="H59" s="32">
        <f>SUM(H60+H62)</f>
        <v>3316.68</v>
      </c>
    </row>
    <row r="60" spans="1:8" ht="21" customHeight="1" x14ac:dyDescent="0.25">
      <c r="A60" s="36">
        <v>430</v>
      </c>
      <c r="B60" s="101" t="s">
        <v>146</v>
      </c>
      <c r="C60" s="101"/>
      <c r="D60" s="101"/>
      <c r="E60" s="101"/>
      <c r="F60" s="101"/>
      <c r="G60" s="30">
        <f>SUM(G61)</f>
        <v>3125</v>
      </c>
      <c r="H60" s="30">
        <f t="shared" ref="H60" si="4">SUM(H61)</f>
        <v>3316.68</v>
      </c>
    </row>
    <row r="61" spans="1:8" ht="32.450000000000003" customHeight="1" x14ac:dyDescent="0.25">
      <c r="A61" s="37">
        <v>4300</v>
      </c>
      <c r="B61" s="100" t="s">
        <v>23</v>
      </c>
      <c r="C61" s="100"/>
      <c r="D61" s="100"/>
      <c r="E61" s="100"/>
      <c r="F61" s="100"/>
      <c r="G61" s="31">
        <v>3125</v>
      </c>
      <c r="H61" s="31">
        <v>3316.68</v>
      </c>
    </row>
    <row r="62" spans="1:8" ht="21" customHeight="1" x14ac:dyDescent="0.25">
      <c r="A62" s="36">
        <v>431</v>
      </c>
      <c r="B62" s="105" t="s">
        <v>145</v>
      </c>
      <c r="C62" s="106"/>
      <c r="D62" s="106"/>
      <c r="E62" s="106"/>
      <c r="F62" s="107"/>
      <c r="G62" s="30"/>
      <c r="H62" s="30">
        <v>0</v>
      </c>
    </row>
    <row r="63" spans="1:8" ht="21" customHeight="1" x14ac:dyDescent="0.25">
      <c r="A63" s="57">
        <v>4312</v>
      </c>
      <c r="B63" s="102" t="s">
        <v>23</v>
      </c>
      <c r="C63" s="103"/>
      <c r="D63" s="103"/>
      <c r="E63" s="103"/>
      <c r="F63" s="104"/>
      <c r="G63" s="58"/>
      <c r="H63" s="58">
        <v>0</v>
      </c>
    </row>
    <row r="64" spans="1:8" ht="19.5" customHeight="1" x14ac:dyDescent="0.25">
      <c r="A64" s="38">
        <v>46</v>
      </c>
      <c r="B64" s="108" t="s">
        <v>51</v>
      </c>
      <c r="C64" s="108"/>
      <c r="D64" s="108"/>
      <c r="E64" s="108"/>
      <c r="F64" s="108"/>
      <c r="G64" s="32">
        <f>SUM(G65+G69+G74+G76+G79+G82+G87+G93)</f>
        <v>2598.0500000000002</v>
      </c>
      <c r="H64" s="32">
        <f>SUM(H65+H69+H74+H76+H79+H82+H87+H91+H93)</f>
        <v>5335.39</v>
      </c>
    </row>
    <row r="65" spans="1:8" ht="30" customHeight="1" x14ac:dyDescent="0.25">
      <c r="A65" s="36">
        <v>460</v>
      </c>
      <c r="B65" s="101" t="s">
        <v>52</v>
      </c>
      <c r="C65" s="101"/>
      <c r="D65" s="101"/>
      <c r="E65" s="101"/>
      <c r="F65" s="101"/>
      <c r="G65" s="30">
        <f>SUM(G66:G68)</f>
        <v>0</v>
      </c>
      <c r="H65" s="30">
        <f t="shared" ref="H65" si="5">SUM(H66:H68)</f>
        <v>0</v>
      </c>
    </row>
    <row r="66" spans="1:8" ht="20.25" customHeight="1" x14ac:dyDescent="0.25">
      <c r="A66" s="37">
        <v>46000</v>
      </c>
      <c r="B66" s="100" t="s">
        <v>53</v>
      </c>
      <c r="C66" s="100"/>
      <c r="D66" s="100"/>
      <c r="E66" s="100"/>
      <c r="F66" s="100"/>
      <c r="G66" s="31">
        <v>0</v>
      </c>
      <c r="H66" s="31">
        <v>0</v>
      </c>
    </row>
    <row r="67" spans="1:8" ht="32.25" customHeight="1" x14ac:dyDescent="0.25">
      <c r="A67" s="37">
        <v>46020</v>
      </c>
      <c r="B67" s="100" t="s">
        <v>54</v>
      </c>
      <c r="C67" s="100"/>
      <c r="D67" s="100"/>
      <c r="E67" s="100"/>
      <c r="F67" s="100"/>
      <c r="G67" s="31">
        <v>0</v>
      </c>
      <c r="H67" s="31">
        <v>0</v>
      </c>
    </row>
    <row r="68" spans="1:8" ht="33" customHeight="1" x14ac:dyDescent="0.25">
      <c r="A68" s="37">
        <v>46070</v>
      </c>
      <c r="B68" s="100" t="s">
        <v>73</v>
      </c>
      <c r="C68" s="100"/>
      <c r="D68" s="100"/>
      <c r="E68" s="100"/>
      <c r="F68" s="100"/>
      <c r="G68" s="31">
        <v>0</v>
      </c>
      <c r="H68" s="31">
        <v>0</v>
      </c>
    </row>
    <row r="69" spans="1:8" ht="26.25" customHeight="1" x14ac:dyDescent="0.25">
      <c r="A69" s="36">
        <v>461</v>
      </c>
      <c r="B69" s="101" t="s">
        <v>55</v>
      </c>
      <c r="C69" s="101"/>
      <c r="D69" s="101"/>
      <c r="E69" s="101"/>
      <c r="F69" s="101"/>
      <c r="G69" s="30">
        <f>SUM(G70:G73)</f>
        <v>0</v>
      </c>
      <c r="H69" s="30">
        <f t="shared" ref="H69" si="6">SUM(H70:H73)</f>
        <v>3300</v>
      </c>
    </row>
    <row r="70" spans="1:8" ht="19.5" customHeight="1" x14ac:dyDescent="0.25">
      <c r="A70" s="37">
        <v>4610</v>
      </c>
      <c r="B70" s="109" t="s">
        <v>56</v>
      </c>
      <c r="C70" s="110"/>
      <c r="D70" s="110"/>
      <c r="E70" s="110"/>
      <c r="F70" s="111"/>
      <c r="G70" s="31">
        <v>0</v>
      </c>
      <c r="H70" s="31">
        <v>0</v>
      </c>
    </row>
    <row r="71" spans="1:8" ht="31.5" customHeight="1" x14ac:dyDescent="0.25">
      <c r="A71" s="37">
        <v>46110</v>
      </c>
      <c r="B71" s="109" t="s">
        <v>74</v>
      </c>
      <c r="C71" s="110"/>
      <c r="D71" s="110"/>
      <c r="E71" s="110"/>
      <c r="F71" s="111"/>
      <c r="G71" s="31">
        <v>0</v>
      </c>
      <c r="H71" s="31">
        <v>0</v>
      </c>
    </row>
    <row r="72" spans="1:8" ht="31.5" customHeight="1" x14ac:dyDescent="0.25">
      <c r="A72" s="37">
        <v>4616</v>
      </c>
      <c r="B72" s="109" t="s">
        <v>132</v>
      </c>
      <c r="C72" s="110"/>
      <c r="D72" s="110"/>
      <c r="E72" s="110"/>
      <c r="F72" s="111"/>
      <c r="G72" s="31">
        <v>0</v>
      </c>
      <c r="H72" s="31">
        <v>3300</v>
      </c>
    </row>
    <row r="73" spans="1:8" ht="26.25" customHeight="1" x14ac:dyDescent="0.25">
      <c r="A73" s="37">
        <v>46190</v>
      </c>
      <c r="B73" s="109" t="s">
        <v>86</v>
      </c>
      <c r="C73" s="110"/>
      <c r="D73" s="110"/>
      <c r="E73" s="110"/>
      <c r="F73" s="111"/>
      <c r="G73" s="31">
        <v>0</v>
      </c>
      <c r="H73" s="31">
        <v>0</v>
      </c>
    </row>
    <row r="74" spans="1:8" ht="24.75" customHeight="1" x14ac:dyDescent="0.25">
      <c r="A74" s="36">
        <v>463</v>
      </c>
      <c r="B74" s="105" t="s">
        <v>85</v>
      </c>
      <c r="C74" s="106"/>
      <c r="D74" s="106"/>
      <c r="E74" s="106"/>
      <c r="F74" s="107"/>
      <c r="G74" s="30">
        <f>SUM(G75:G76)</f>
        <v>0</v>
      </c>
      <c r="H74" s="30">
        <f t="shared" ref="H74" si="7">SUM(H75)</f>
        <v>0</v>
      </c>
    </row>
    <row r="75" spans="1:8" ht="27.75" customHeight="1" x14ac:dyDescent="0.25">
      <c r="A75" s="37">
        <v>46300</v>
      </c>
      <c r="B75" s="109" t="s">
        <v>85</v>
      </c>
      <c r="C75" s="110"/>
      <c r="D75" s="110"/>
      <c r="E75" s="110"/>
      <c r="F75" s="111"/>
      <c r="G75" s="31">
        <v>0</v>
      </c>
      <c r="H75" s="31">
        <v>0</v>
      </c>
    </row>
    <row r="76" spans="1:8" ht="25.5" customHeight="1" x14ac:dyDescent="0.25">
      <c r="A76" s="36">
        <v>464</v>
      </c>
      <c r="B76" s="101" t="s">
        <v>6</v>
      </c>
      <c r="C76" s="101"/>
      <c r="D76" s="101"/>
      <c r="E76" s="101"/>
      <c r="F76" s="101"/>
      <c r="G76" s="30">
        <f>SUM(G78)</f>
        <v>0</v>
      </c>
      <c r="H76" s="30">
        <f>SUM(H77:H78)</f>
        <v>597.25</v>
      </c>
    </row>
    <row r="77" spans="1:8" ht="25.5" customHeight="1" x14ac:dyDescent="0.25">
      <c r="A77" s="37">
        <v>46410</v>
      </c>
      <c r="B77" s="100" t="s">
        <v>105</v>
      </c>
      <c r="C77" s="100"/>
      <c r="D77" s="100"/>
      <c r="E77" s="100"/>
      <c r="F77" s="100"/>
      <c r="G77" s="31">
        <v>0</v>
      </c>
      <c r="H77" s="31">
        <v>597.25</v>
      </c>
    </row>
    <row r="78" spans="1:8" ht="29.25" customHeight="1" x14ac:dyDescent="0.25">
      <c r="A78" s="37">
        <v>46420</v>
      </c>
      <c r="B78" s="100" t="s">
        <v>57</v>
      </c>
      <c r="C78" s="100"/>
      <c r="D78" s="100"/>
      <c r="E78" s="100"/>
      <c r="F78" s="100"/>
      <c r="G78" s="31">
        <v>0</v>
      </c>
      <c r="H78" s="31">
        <v>0</v>
      </c>
    </row>
    <row r="79" spans="1:8" ht="27" customHeight="1" x14ac:dyDescent="0.25">
      <c r="A79" s="36">
        <v>465</v>
      </c>
      <c r="B79" s="101" t="s">
        <v>58</v>
      </c>
      <c r="C79" s="101"/>
      <c r="D79" s="101"/>
      <c r="E79" s="101"/>
      <c r="F79" s="101"/>
      <c r="G79" s="30">
        <f>SUM(G80)</f>
        <v>1627</v>
      </c>
      <c r="H79" s="30">
        <f>SUM(H80+H81)</f>
        <v>558.29999999999995</v>
      </c>
    </row>
    <row r="80" spans="1:8" ht="25.5" customHeight="1" x14ac:dyDescent="0.25">
      <c r="A80" s="37">
        <v>4650</v>
      </c>
      <c r="B80" s="100" t="s">
        <v>59</v>
      </c>
      <c r="C80" s="100"/>
      <c r="D80" s="100"/>
      <c r="E80" s="100"/>
      <c r="F80" s="100"/>
      <c r="G80" s="31">
        <v>1627</v>
      </c>
      <c r="H80" s="31">
        <v>558.29999999999995</v>
      </c>
    </row>
    <row r="81" spans="1:8" ht="25.5" customHeight="1" x14ac:dyDescent="0.25">
      <c r="A81" s="37">
        <v>4657</v>
      </c>
      <c r="B81" s="109" t="s">
        <v>133</v>
      </c>
      <c r="C81" s="110"/>
      <c r="D81" s="110"/>
      <c r="E81" s="110"/>
      <c r="F81" s="111"/>
      <c r="G81" s="31"/>
      <c r="H81" s="31">
        <v>0</v>
      </c>
    </row>
    <row r="82" spans="1:8" ht="40.15" customHeight="1" x14ac:dyDescent="0.25">
      <c r="A82" s="36">
        <v>466</v>
      </c>
      <c r="B82" s="101" t="s">
        <v>60</v>
      </c>
      <c r="C82" s="101"/>
      <c r="D82" s="101"/>
      <c r="E82" s="101"/>
      <c r="F82" s="101"/>
      <c r="G82" s="30">
        <f>SUM(G83:G85)</f>
        <v>381.05</v>
      </c>
      <c r="H82" s="30">
        <f>SUM(H83:H86)</f>
        <v>0</v>
      </c>
    </row>
    <row r="83" spans="1:8" ht="30" customHeight="1" x14ac:dyDescent="0.25">
      <c r="A83" s="37">
        <v>4660</v>
      </c>
      <c r="B83" s="100" t="s">
        <v>61</v>
      </c>
      <c r="C83" s="100"/>
      <c r="D83" s="100"/>
      <c r="E83" s="100"/>
      <c r="F83" s="100"/>
      <c r="G83" s="31">
        <v>378</v>
      </c>
      <c r="H83" s="31">
        <v>0</v>
      </c>
    </row>
    <row r="84" spans="1:8" ht="27.75" customHeight="1" x14ac:dyDescent="0.25">
      <c r="A84" s="37">
        <v>46610</v>
      </c>
      <c r="B84" s="100" t="s">
        <v>89</v>
      </c>
      <c r="C84" s="100"/>
      <c r="D84" s="100"/>
      <c r="E84" s="100"/>
      <c r="F84" s="100"/>
      <c r="G84" s="31">
        <v>0</v>
      </c>
      <c r="H84" s="31">
        <v>0</v>
      </c>
    </row>
    <row r="85" spans="1:8" ht="27.75" customHeight="1" x14ac:dyDescent="0.25">
      <c r="A85" s="37">
        <v>46620</v>
      </c>
      <c r="B85" s="100" t="s">
        <v>75</v>
      </c>
      <c r="C85" s="100"/>
      <c r="D85" s="100"/>
      <c r="E85" s="100"/>
      <c r="F85" s="100"/>
      <c r="G85" s="31">
        <v>3.05</v>
      </c>
      <c r="H85" s="31">
        <v>0</v>
      </c>
    </row>
    <row r="86" spans="1:8" ht="24.75" customHeight="1" x14ac:dyDescent="0.25">
      <c r="A86" s="37">
        <v>46630</v>
      </c>
      <c r="B86" s="100" t="s">
        <v>103</v>
      </c>
      <c r="C86" s="100"/>
      <c r="D86" s="100"/>
      <c r="E86" s="100"/>
      <c r="F86" s="100"/>
      <c r="G86" s="31">
        <v>3.05</v>
      </c>
      <c r="H86" s="31">
        <v>0</v>
      </c>
    </row>
    <row r="87" spans="1:8" ht="24.75" customHeight="1" x14ac:dyDescent="0.25">
      <c r="A87" s="36">
        <v>467</v>
      </c>
      <c r="B87" s="101" t="s">
        <v>62</v>
      </c>
      <c r="C87" s="101"/>
      <c r="D87" s="101"/>
      <c r="E87" s="101"/>
      <c r="F87" s="101"/>
      <c r="G87" s="30">
        <f>SUM(G88:G89)</f>
        <v>340</v>
      </c>
      <c r="H87" s="30">
        <f>SUM(H88:H90)</f>
        <v>0</v>
      </c>
    </row>
    <row r="88" spans="1:8" ht="29.25" customHeight="1" x14ac:dyDescent="0.25">
      <c r="A88" s="37">
        <v>46700</v>
      </c>
      <c r="B88" s="100" t="s">
        <v>91</v>
      </c>
      <c r="C88" s="100"/>
      <c r="D88" s="100"/>
      <c r="E88" s="100"/>
      <c r="F88" s="100"/>
      <c r="G88" s="31">
        <v>340</v>
      </c>
      <c r="H88" s="31">
        <v>0</v>
      </c>
    </row>
    <row r="89" spans="1:8" ht="29.25" customHeight="1" x14ac:dyDescent="0.25">
      <c r="A89" s="37">
        <v>46710</v>
      </c>
      <c r="B89" s="100" t="s">
        <v>63</v>
      </c>
      <c r="C89" s="100"/>
      <c r="D89" s="100"/>
      <c r="E89" s="100"/>
      <c r="F89" s="100"/>
      <c r="G89" s="31">
        <v>0</v>
      </c>
      <c r="H89" s="31">
        <v>0</v>
      </c>
    </row>
    <row r="90" spans="1:8" ht="33" customHeight="1" x14ac:dyDescent="0.25">
      <c r="A90" s="37">
        <v>4676</v>
      </c>
      <c r="B90" s="100" t="s">
        <v>98</v>
      </c>
      <c r="C90" s="100"/>
      <c r="D90" s="100"/>
      <c r="E90" s="100"/>
      <c r="F90" s="100"/>
      <c r="G90" s="31">
        <v>0</v>
      </c>
      <c r="H90" s="31">
        <v>0</v>
      </c>
    </row>
    <row r="91" spans="1:8" ht="31.15" customHeight="1" x14ac:dyDescent="0.25">
      <c r="A91" s="36">
        <v>468</v>
      </c>
      <c r="B91" s="101" t="s">
        <v>64</v>
      </c>
      <c r="C91" s="101"/>
      <c r="D91" s="101"/>
      <c r="E91" s="101"/>
      <c r="F91" s="101"/>
      <c r="G91" s="30">
        <f>SUM(G92)</f>
        <v>0</v>
      </c>
      <c r="H91" s="30">
        <f t="shared" ref="H91" si="8">SUM(H92)</f>
        <v>0</v>
      </c>
    </row>
    <row r="92" spans="1:8" ht="23.25" customHeight="1" x14ac:dyDescent="0.25">
      <c r="A92" s="37">
        <v>46840</v>
      </c>
      <c r="B92" s="100" t="s">
        <v>65</v>
      </c>
      <c r="C92" s="100"/>
      <c r="D92" s="100"/>
      <c r="E92" s="100"/>
      <c r="F92" s="100"/>
      <c r="G92" s="31">
        <v>0</v>
      </c>
      <c r="H92" s="31">
        <v>0</v>
      </c>
    </row>
    <row r="93" spans="1:8" ht="45.6" customHeight="1" x14ac:dyDescent="0.25">
      <c r="A93" s="36">
        <v>469</v>
      </c>
      <c r="B93" s="101" t="s">
        <v>66</v>
      </c>
      <c r="C93" s="101"/>
      <c r="D93" s="101"/>
      <c r="E93" s="101"/>
      <c r="F93" s="101"/>
      <c r="G93" s="30">
        <f>SUM(G94:G96)</f>
        <v>250</v>
      </c>
      <c r="H93" s="30">
        <f>SUM(H94:H97)</f>
        <v>879.84</v>
      </c>
    </row>
    <row r="94" spans="1:8" ht="71.45" customHeight="1" x14ac:dyDescent="0.25">
      <c r="A94" s="37">
        <v>4690</v>
      </c>
      <c r="B94" s="100" t="s">
        <v>93</v>
      </c>
      <c r="C94" s="100"/>
      <c r="D94" s="100"/>
      <c r="E94" s="100"/>
      <c r="F94" s="100"/>
      <c r="G94" s="55">
        <v>0</v>
      </c>
      <c r="H94" s="55">
        <v>450</v>
      </c>
    </row>
    <row r="95" spans="1:8" ht="28.9" customHeight="1" x14ac:dyDescent="0.25">
      <c r="A95" s="37">
        <v>46910</v>
      </c>
      <c r="B95" s="100" t="s">
        <v>99</v>
      </c>
      <c r="C95" s="100"/>
      <c r="D95" s="100"/>
      <c r="E95" s="100"/>
      <c r="F95" s="100"/>
      <c r="G95" s="55"/>
      <c r="H95" s="55">
        <v>100</v>
      </c>
    </row>
    <row r="96" spans="1:8" ht="20.25" customHeight="1" x14ac:dyDescent="0.25">
      <c r="A96" s="37">
        <v>4693</v>
      </c>
      <c r="B96" s="100" t="s">
        <v>67</v>
      </c>
      <c r="C96" s="100"/>
      <c r="D96" s="100"/>
      <c r="E96" s="100"/>
      <c r="F96" s="100"/>
      <c r="G96" s="31">
        <v>250</v>
      </c>
      <c r="H96" s="31">
        <v>79.84</v>
      </c>
    </row>
    <row r="97" spans="1:8" ht="21" customHeight="1" x14ac:dyDescent="0.25">
      <c r="A97" s="37">
        <v>4695</v>
      </c>
      <c r="B97" s="100" t="s">
        <v>134</v>
      </c>
      <c r="C97" s="100"/>
      <c r="D97" s="100"/>
      <c r="E97" s="100"/>
      <c r="F97" s="100"/>
      <c r="G97" s="31">
        <v>250</v>
      </c>
      <c r="H97" s="31">
        <v>250</v>
      </c>
    </row>
    <row r="98" spans="1:8" ht="18.75" customHeight="1" x14ac:dyDescent="0.25">
      <c r="A98" s="38">
        <v>47</v>
      </c>
      <c r="B98" s="108" t="s">
        <v>68</v>
      </c>
      <c r="C98" s="108"/>
      <c r="D98" s="108"/>
      <c r="E98" s="108"/>
      <c r="F98" s="108"/>
      <c r="G98" s="32">
        <f>SUM(G99+G101)</f>
        <v>10.039999999999999</v>
      </c>
      <c r="H98" s="32">
        <f t="shared" ref="H98" si="9">SUM(H99+H101)</f>
        <v>0.61</v>
      </c>
    </row>
    <row r="99" spans="1:8" ht="24" customHeight="1" x14ac:dyDescent="0.25">
      <c r="A99" s="36">
        <v>474</v>
      </c>
      <c r="B99" s="101" t="s">
        <v>69</v>
      </c>
      <c r="C99" s="101"/>
      <c r="D99" s="101"/>
      <c r="E99" s="101"/>
      <c r="F99" s="101"/>
      <c r="G99" s="30">
        <f>SUM(G100)</f>
        <v>10.039999999999999</v>
      </c>
      <c r="H99" s="30">
        <f t="shared" ref="H99" si="10">SUM(H100)</f>
        <v>0.61</v>
      </c>
    </row>
    <row r="100" spans="1:8" ht="18" customHeight="1" thickBot="1" x14ac:dyDescent="0.3">
      <c r="A100" s="39">
        <v>4741</v>
      </c>
      <c r="B100" s="115" t="s">
        <v>70</v>
      </c>
      <c r="C100" s="115"/>
      <c r="D100" s="115"/>
      <c r="E100" s="115"/>
      <c r="F100" s="115"/>
      <c r="G100" s="40">
        <v>10.039999999999999</v>
      </c>
      <c r="H100" s="40">
        <v>0.61</v>
      </c>
    </row>
    <row r="101" spans="1:8" ht="21.75" customHeight="1" x14ac:dyDescent="0.25">
      <c r="A101" s="36">
        <v>477</v>
      </c>
      <c r="B101" s="101" t="s">
        <v>83</v>
      </c>
      <c r="C101" s="101"/>
      <c r="D101" s="101"/>
      <c r="E101" s="101"/>
      <c r="F101" s="101"/>
      <c r="G101" s="30">
        <f>SUM(G102)</f>
        <v>0</v>
      </c>
      <c r="H101" s="30">
        <f t="shared" ref="H101" si="11">SUM(H102)</f>
        <v>0</v>
      </c>
    </row>
    <row r="102" spans="1:8" ht="16.5" thickBot="1" x14ac:dyDescent="0.3">
      <c r="A102" s="39">
        <v>47720</v>
      </c>
      <c r="B102" s="115" t="s">
        <v>84</v>
      </c>
      <c r="C102" s="115"/>
      <c r="D102" s="115"/>
      <c r="E102" s="115"/>
      <c r="F102" s="115"/>
      <c r="G102" s="40">
        <v>0</v>
      </c>
      <c r="H102" s="40">
        <v>0</v>
      </c>
    </row>
    <row r="103" spans="1:8" ht="15.75" x14ac:dyDescent="0.25">
      <c r="A103" s="38">
        <v>48</v>
      </c>
      <c r="B103" s="108" t="s">
        <v>84</v>
      </c>
      <c r="C103" s="108"/>
      <c r="D103" s="108"/>
      <c r="E103" s="108"/>
      <c r="F103" s="108"/>
      <c r="G103" s="32">
        <f>SUM(G105)</f>
        <v>300</v>
      </c>
      <c r="H103" s="32">
        <f>SUM(H104:H105)</f>
        <v>0</v>
      </c>
    </row>
    <row r="104" spans="1:8" ht="16.5" thickBot="1" x14ac:dyDescent="0.3">
      <c r="A104" s="39">
        <v>48460</v>
      </c>
      <c r="B104" s="115" t="s">
        <v>100</v>
      </c>
      <c r="C104" s="115"/>
      <c r="D104" s="115"/>
      <c r="E104" s="115"/>
      <c r="F104" s="115"/>
      <c r="G104" s="40">
        <v>300</v>
      </c>
      <c r="H104" s="40">
        <v>0</v>
      </c>
    </row>
    <row r="105" spans="1:8" ht="16.5" thickBot="1" x14ac:dyDescent="0.3">
      <c r="A105" s="39">
        <v>48990</v>
      </c>
      <c r="B105" s="115" t="s">
        <v>92</v>
      </c>
      <c r="C105" s="115"/>
      <c r="D105" s="115"/>
      <c r="E105" s="115"/>
      <c r="F105" s="115"/>
      <c r="G105" s="40">
        <v>300</v>
      </c>
      <c r="H105" s="40">
        <v>0</v>
      </c>
    </row>
  </sheetData>
  <mergeCells count="104">
    <mergeCell ref="B28:F28"/>
    <mergeCell ref="B40:F40"/>
    <mergeCell ref="B41:F41"/>
    <mergeCell ref="B76:F76"/>
    <mergeCell ref="B97:F97"/>
    <mergeCell ref="B93:F93"/>
    <mergeCell ref="B94:F94"/>
    <mergeCell ref="B96:F96"/>
    <mergeCell ref="B79:F79"/>
    <mergeCell ref="B80:F80"/>
    <mergeCell ref="B82:F82"/>
    <mergeCell ref="B91:F91"/>
    <mergeCell ref="B92:F92"/>
    <mergeCell ref="B70:F70"/>
    <mergeCell ref="B72:F72"/>
    <mergeCell ref="B86:F86"/>
    <mergeCell ref="B36:F36"/>
    <mergeCell ref="B37:F37"/>
    <mergeCell ref="B71:F71"/>
    <mergeCell ref="B67:F67"/>
    <mergeCell ref="B62:F62"/>
    <mergeCell ref="B95:F95"/>
    <mergeCell ref="B29:F29"/>
    <mergeCell ref="B38:F38"/>
    <mergeCell ref="B2:F2"/>
    <mergeCell ref="B5:F5"/>
    <mergeCell ref="B6:F6"/>
    <mergeCell ref="B7:F7"/>
    <mergeCell ref="B12:F12"/>
    <mergeCell ref="B3:F3"/>
    <mergeCell ref="B4:F4"/>
    <mergeCell ref="B18:F18"/>
    <mergeCell ref="B8:F8"/>
    <mergeCell ref="B9:F9"/>
    <mergeCell ref="B10:F10"/>
    <mergeCell ref="B11:F11"/>
    <mergeCell ref="B17:F17"/>
    <mergeCell ref="B13:F13"/>
    <mergeCell ref="B14:F14"/>
    <mergeCell ref="B16:F16"/>
    <mergeCell ref="B15:F15"/>
    <mergeCell ref="B19:F19"/>
    <mergeCell ref="B25:F25"/>
    <mergeCell ref="B27:F27"/>
    <mergeCell ref="B20:F20"/>
    <mergeCell ref="B21:F21"/>
    <mergeCell ref="B23:F23"/>
    <mergeCell ref="B24:F24"/>
    <mergeCell ref="B26:F26"/>
    <mergeCell ref="B22:F22"/>
    <mergeCell ref="B105:F105"/>
    <mergeCell ref="B51:F51"/>
    <mergeCell ref="B74:F74"/>
    <mergeCell ref="B75:F75"/>
    <mergeCell ref="B73:F73"/>
    <mergeCell ref="B52:F52"/>
    <mergeCell ref="B53:F53"/>
    <mergeCell ref="B54:F54"/>
    <mergeCell ref="B55:F55"/>
    <mergeCell ref="B56:F56"/>
    <mergeCell ref="B57:F57"/>
    <mergeCell ref="B66:F66"/>
    <mergeCell ref="B58:F58"/>
    <mergeCell ref="B101:F101"/>
    <mergeCell ref="B84:F84"/>
    <mergeCell ref="B59:F59"/>
    <mergeCell ref="B60:F60"/>
    <mergeCell ref="B61:F61"/>
    <mergeCell ref="B77:F77"/>
    <mergeCell ref="B89:F89"/>
    <mergeCell ref="B88:F88"/>
    <mergeCell ref="B78:F78"/>
    <mergeCell ref="B104:F104"/>
    <mergeCell ref="B90:F90"/>
    <mergeCell ref="B103:F103"/>
    <mergeCell ref="B68:F68"/>
    <mergeCell ref="B44:F44"/>
    <mergeCell ref="B45:F45"/>
    <mergeCell ref="B49:F49"/>
    <mergeCell ref="B50:F50"/>
    <mergeCell ref="B102:F102"/>
    <mergeCell ref="B98:F98"/>
    <mergeCell ref="B99:F99"/>
    <mergeCell ref="B81:F81"/>
    <mergeCell ref="B100:F100"/>
    <mergeCell ref="B83:F83"/>
    <mergeCell ref="B85:F85"/>
    <mergeCell ref="B87:F87"/>
    <mergeCell ref="B30:F30"/>
    <mergeCell ref="B31:F31"/>
    <mergeCell ref="B32:F32"/>
    <mergeCell ref="B69:F69"/>
    <mergeCell ref="B63:F63"/>
    <mergeCell ref="B46:F46"/>
    <mergeCell ref="B48:F48"/>
    <mergeCell ref="B64:F64"/>
    <mergeCell ref="B65:F65"/>
    <mergeCell ref="B33:F33"/>
    <mergeCell ref="B43:F43"/>
    <mergeCell ref="B39:F39"/>
    <mergeCell ref="B34:F34"/>
    <mergeCell ref="B35:F35"/>
    <mergeCell ref="B42:F42"/>
    <mergeCell ref="B47:F47"/>
  </mergeCells>
  <pageMargins left="0.70866141732283472" right="0.70866141732283472" top="0.74803149606299213" bottom="0.74803149606299213" header="0.31496062992125984" footer="0.31496062992125984"/>
  <pageSetup paperSize="9" scale="75" orientation="landscape" cellComments="asDisplayed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"/>
  <sheetViews>
    <sheetView workbookViewId="0">
      <selection activeCell="K4" sqref="K4"/>
    </sheetView>
  </sheetViews>
  <sheetFormatPr defaultRowHeight="15" x14ac:dyDescent="0.25"/>
  <cols>
    <col min="1" max="1" width="9.85546875" bestFit="1" customWidth="1"/>
    <col min="7" max="7" width="11.42578125" customWidth="1"/>
    <col min="9" max="9" width="11.85546875" customWidth="1"/>
    <col min="10" max="10" width="11.42578125" customWidth="1"/>
  </cols>
  <sheetData>
    <row r="3" spans="1:12" ht="15.75" x14ac:dyDescent="0.25">
      <c r="A3" s="4" t="s">
        <v>13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63" x14ac:dyDescent="0.25">
      <c r="A4" s="11" t="s">
        <v>1</v>
      </c>
      <c r="B4" s="124" t="s">
        <v>2</v>
      </c>
      <c r="C4" s="124"/>
      <c r="D4" s="124"/>
      <c r="E4" s="124"/>
      <c r="F4" s="124"/>
      <c r="G4" s="14" t="s">
        <v>136</v>
      </c>
      <c r="H4" s="14" t="s">
        <v>135</v>
      </c>
      <c r="I4" s="14" t="s">
        <v>137</v>
      </c>
      <c r="J4" s="14" t="s">
        <v>138</v>
      </c>
      <c r="K4" s="14" t="s">
        <v>135</v>
      </c>
      <c r="L4" s="14" t="s">
        <v>22</v>
      </c>
    </row>
    <row r="5" spans="1:12" ht="15.75" x14ac:dyDescent="0.25">
      <c r="A5" s="2">
        <v>1</v>
      </c>
      <c r="B5" s="125">
        <v>2</v>
      </c>
      <c r="C5" s="126"/>
      <c r="D5" s="126"/>
      <c r="E5" s="126"/>
      <c r="F5" s="127"/>
      <c r="G5" s="2">
        <v>3</v>
      </c>
      <c r="H5" s="2">
        <v>4</v>
      </c>
      <c r="I5" s="2">
        <v>5</v>
      </c>
      <c r="J5" s="2">
        <v>6</v>
      </c>
      <c r="K5" s="3">
        <v>7</v>
      </c>
      <c r="L5" s="2">
        <v>8</v>
      </c>
    </row>
  </sheetData>
  <mergeCells count="2">
    <mergeCell ref="B4:F4"/>
    <mergeCell ref="B5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Financijski plan - naslovna str</vt:lpstr>
      <vt:lpstr>Financijski plan - prihodi</vt:lpstr>
      <vt:lpstr>Financijski plan - rashodi</vt:lpstr>
      <vt:lpstr>Finacijski plan - zaduživanje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Krešo</dc:creator>
  <cp:lastModifiedBy>Ana</cp:lastModifiedBy>
  <cp:lastPrinted>2019-11-28T08:49:51Z</cp:lastPrinted>
  <dcterms:created xsi:type="dcterms:W3CDTF">2015-09-29T20:55:41Z</dcterms:created>
  <dcterms:modified xsi:type="dcterms:W3CDTF">2023-08-24T12:06:03Z</dcterms:modified>
</cp:coreProperties>
</file>